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05" yWindow="-105" windowWidth="19425" windowHeight="10425" firstSheet="3" activeTab="3"/>
  </bookViews>
  <sheets>
    <sheet name="Biểu DM giai đoạn 2026-2030" sheetId="13" state="hidden" r:id="rId1"/>
    <sheet name="Năm 2026 chuan" sheetId="16" state="hidden" r:id="rId2"/>
    <sheet name="Năm 2026" sheetId="15" state="hidden" r:id="rId3"/>
    <sheet name="Biểu kèm tờ trình GĐ chuẩn" sheetId="14" r:id="rId4"/>
    <sheet name="Biểu tổng hợp  đối chiếu CTMT" sheetId="11" state="hidden" r:id="rId5"/>
    <sheet name="Biểu tổng hợp " sheetId="10" state="hidden" r:id="rId6"/>
    <sheet name="ctmt đã ks" sheetId="12" state="hidden" r:id="rId7"/>
    <sheet name="Biểu kèm TTr (2)" sheetId="9" state="hidden" r:id="rId8"/>
    <sheet name="Trang_tính1" sheetId="5" state="hidden" r:id="rId9"/>
    <sheet name="Trang_tính3" sheetId="7" state="hidden" r:id="rId10"/>
    <sheet name="yênthịnh cu" sheetId="6" state="hidden" r:id="rId11"/>
    <sheet name="Trang_tính4" sheetId="8" state="hidden" r:id="rId12"/>
    <sheet name="Table 2" sheetId="2" state="hidden" r:id="rId13"/>
    <sheet name="Table 3" sheetId="3" state="hidden" r:id="rId14"/>
    <sheet name="Table 4" sheetId="4" state="hidden" r:id="rId15"/>
  </sheets>
  <externalReferences>
    <externalReference r:id="rId16"/>
  </externalReferences>
  <definedNames>
    <definedName name="_xlnm.Print_Titles" localSheetId="0">'Biểu DM giai đoạn 2026-2030'!$4:$4</definedName>
    <definedName name="_xlnm.Print_Titles" localSheetId="3">'Biểu kèm tờ trình GĐ chuẩn'!$10:$13</definedName>
    <definedName name="_xlnm.Print_Titles" localSheetId="7">'Biểu kèm TTr (2)'!$2:$2</definedName>
    <definedName name="_xlnm.Print_Titles" localSheetId="5">'Biểu tổng hợp '!$3:$3</definedName>
    <definedName name="_xlnm.Print_Titles" localSheetId="4">'Biểu tổng hợp  đối chiếu CTMT'!$3:$3</definedName>
    <definedName name="_xlnm.Print_Titles" localSheetId="2">'Năm 2026'!$6:$9</definedName>
    <definedName name="_xlnm.Print_Titles" localSheetId="1">'Năm 2026 chuan'!$6:$9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3" i="14" l="1"/>
  <c r="L52" i="14"/>
  <c r="H49" i="14"/>
  <c r="H62" i="14"/>
  <c r="AB62" i="14" s="1"/>
  <c r="AB26" i="14"/>
  <c r="AB33" i="14"/>
  <c r="AB34" i="14"/>
  <c r="AB35" i="14"/>
  <c r="AB36" i="14"/>
  <c r="AB37" i="14"/>
  <c r="AB38" i="14"/>
  <c r="AB63" i="14"/>
  <c r="AB65" i="14"/>
  <c r="AB67" i="14"/>
  <c r="AB72" i="14"/>
  <c r="AB77" i="14"/>
  <c r="AB78" i="14"/>
  <c r="AB85" i="14"/>
  <c r="AB86" i="14"/>
  <c r="AB87" i="14"/>
  <c r="AB88" i="14"/>
  <c r="AB89" i="14"/>
  <c r="AB90" i="14"/>
  <c r="AB91" i="14"/>
  <c r="AB92" i="14"/>
  <c r="AB93" i="14"/>
  <c r="AB94" i="14"/>
  <c r="AB95" i="14"/>
  <c r="AB96" i="14"/>
  <c r="AB97" i="14"/>
  <c r="AB98" i="14"/>
  <c r="AB99" i="14"/>
  <c r="AB100" i="14"/>
  <c r="H68" i="14"/>
  <c r="AB68" i="14" s="1"/>
  <c r="H69" i="14"/>
  <c r="AB69" i="14" s="1"/>
  <c r="H70" i="14"/>
  <c r="AB70" i="14" s="1"/>
  <c r="H71" i="14"/>
  <c r="AB71" i="14" s="1"/>
  <c r="H72" i="14"/>
  <c r="H73" i="14"/>
  <c r="AB73" i="14" s="1"/>
  <c r="H74" i="14"/>
  <c r="AB74" i="14" s="1"/>
  <c r="H67" i="14"/>
  <c r="H75" i="14"/>
  <c r="AB75" i="14" s="1"/>
  <c r="F54" i="14"/>
  <c r="G54" i="14"/>
  <c r="I54" i="14"/>
  <c r="L54" i="14"/>
  <c r="M54" i="14"/>
  <c r="N54" i="14"/>
  <c r="O54" i="14"/>
  <c r="H60" i="14"/>
  <c r="AB60" i="14" s="1"/>
  <c r="H64" i="14"/>
  <c r="AB64" i="14" s="1"/>
  <c r="H65" i="14"/>
  <c r="K17" i="14"/>
  <c r="H52" i="14"/>
  <c r="AB52" i="14" s="1"/>
  <c r="H53" i="14"/>
  <c r="AB53" i="14" s="1"/>
  <c r="H51" i="14"/>
  <c r="AB51" i="14" s="1"/>
  <c r="I50" i="14"/>
  <c r="AB50" i="14" s="1"/>
  <c r="I43" i="14"/>
  <c r="AB43" i="14" s="1"/>
  <c r="I44" i="14"/>
  <c r="AB44" i="14" s="1"/>
  <c r="I45" i="14"/>
  <c r="AB45" i="14" s="1"/>
  <c r="I46" i="14"/>
  <c r="AB46" i="14" s="1"/>
  <c r="I47" i="14"/>
  <c r="AB47" i="14" s="1"/>
  <c r="I48" i="14"/>
  <c r="AB48" i="14" s="1"/>
  <c r="I42" i="14"/>
  <c r="AB42" i="14" s="1"/>
  <c r="I40" i="14"/>
  <c r="AB40" i="14" s="1"/>
  <c r="AB41" i="14"/>
  <c r="J39" i="14"/>
  <c r="AB39" i="14" s="1"/>
  <c r="F17" i="14"/>
  <c r="G17" i="14"/>
  <c r="L17" i="14"/>
  <c r="H54" i="14" l="1"/>
  <c r="H102" i="14" l="1"/>
  <c r="H30" i="14"/>
  <c r="H27" i="14"/>
  <c r="AB27" i="14" s="1"/>
  <c r="H28" i="14"/>
  <c r="H29" i="14"/>
  <c r="L10" i="16"/>
  <c r="Y25" i="16"/>
  <c r="Z25" i="16" s="1"/>
  <c r="S26" i="14"/>
  <c r="S33" i="14"/>
  <c r="S62" i="14"/>
  <c r="S64" i="14"/>
  <c r="S85" i="14"/>
  <c r="S86" i="14"/>
  <c r="S87" i="14"/>
  <c r="S88" i="14"/>
  <c r="S89" i="14"/>
  <c r="S90" i="14"/>
  <c r="S91" i="14"/>
  <c r="S92" i="14"/>
  <c r="S93" i="14"/>
  <c r="S94" i="14"/>
  <c r="S95" i="14"/>
  <c r="S96" i="14"/>
  <c r="S97" i="14"/>
  <c r="S98" i="14"/>
  <c r="S99" i="14"/>
  <c r="S100" i="14"/>
  <c r="S78" i="14"/>
  <c r="I82" i="14"/>
  <c r="I83" i="14"/>
  <c r="I84" i="14"/>
  <c r="K66" i="14"/>
  <c r="AB66" i="14" s="1"/>
  <c r="S65" i="14"/>
  <c r="S63" i="14"/>
  <c r="J32" i="14"/>
  <c r="J31" i="14"/>
  <c r="AB31" i="14" s="1"/>
  <c r="I25" i="14"/>
  <c r="I23" i="14"/>
  <c r="I21" i="14"/>
  <c r="I19" i="14"/>
  <c r="I18" i="14"/>
  <c r="AB18" i="14" s="1"/>
  <c r="I24" i="14"/>
  <c r="I22" i="14"/>
  <c r="I20" i="14"/>
  <c r="H24" i="16"/>
  <c r="H23" i="16"/>
  <c r="H22" i="16" s="1"/>
  <c r="H15" i="16"/>
  <c r="H16" i="16"/>
  <c r="H17" i="16"/>
  <c r="H18" i="16"/>
  <c r="H19" i="16"/>
  <c r="H20" i="16"/>
  <c r="H21" i="16"/>
  <c r="H14" i="16"/>
  <c r="J22" i="16"/>
  <c r="J13" i="16"/>
  <c r="U20" i="16" s="1"/>
  <c r="I16" i="16"/>
  <c r="T19" i="16"/>
  <c r="I13" i="16"/>
  <c r="U19" i="16" s="1"/>
  <c r="G10" i="16"/>
  <c r="M10" i="16"/>
  <c r="N10" i="16"/>
  <c r="O10" i="16"/>
  <c r="F10" i="16"/>
  <c r="Q10" i="16"/>
  <c r="R10" i="16"/>
  <c r="G12" i="16"/>
  <c r="L12" i="16"/>
  <c r="F12" i="16"/>
  <c r="G22" i="16"/>
  <c r="I22" i="16"/>
  <c r="K22" i="16"/>
  <c r="L22" i="16"/>
  <c r="M22" i="16"/>
  <c r="N22" i="16"/>
  <c r="O22" i="16"/>
  <c r="P22" i="16"/>
  <c r="Q22" i="16"/>
  <c r="R22" i="16"/>
  <c r="F22" i="16"/>
  <c r="G11" i="15"/>
  <c r="G12" i="15"/>
  <c r="H12" i="15"/>
  <c r="H11" i="15" s="1"/>
  <c r="H10" i="15" s="1"/>
  <c r="I12" i="15"/>
  <c r="I11" i="15" s="1"/>
  <c r="I10" i="15" s="1"/>
  <c r="J12" i="15"/>
  <c r="J11" i="15" s="1"/>
  <c r="J10" i="15" s="1"/>
  <c r="K12" i="15"/>
  <c r="K11" i="15" s="1"/>
  <c r="K10" i="15" s="1"/>
  <c r="L12" i="15"/>
  <c r="L11" i="15" s="1"/>
  <c r="L10" i="15" s="1"/>
  <c r="F12" i="15"/>
  <c r="F11" i="15" s="1"/>
  <c r="F10" i="15" s="1"/>
  <c r="G10" i="15"/>
  <c r="G30" i="15"/>
  <c r="H30" i="15"/>
  <c r="I30" i="15"/>
  <c r="J30" i="15"/>
  <c r="K30" i="15"/>
  <c r="L30" i="15"/>
  <c r="M30" i="15"/>
  <c r="N30" i="15"/>
  <c r="O30" i="15"/>
  <c r="F30" i="15"/>
  <c r="F13" i="16"/>
  <c r="T21" i="16"/>
  <c r="T20" i="16"/>
  <c r="K13" i="16"/>
  <c r="Y24" i="16"/>
  <c r="Z24" i="16" s="1"/>
  <c r="A15" i="16"/>
  <c r="A16" i="16" s="1"/>
  <c r="A17" i="16" s="1"/>
  <c r="A18" i="16" s="1"/>
  <c r="A19" i="16" s="1"/>
  <c r="A20" i="16" s="1"/>
  <c r="A21" i="16" s="1"/>
  <c r="A23" i="16" s="1"/>
  <c r="A24" i="16" s="1"/>
  <c r="Y23" i="16"/>
  <c r="Z23" i="16" s="1"/>
  <c r="Y21" i="16"/>
  <c r="Z21" i="16" s="1"/>
  <c r="Y18" i="16"/>
  <c r="Z18" i="16" s="1"/>
  <c r="Y17" i="16"/>
  <c r="Z17" i="16" s="1"/>
  <c r="Y16" i="16"/>
  <c r="Z16" i="16" s="1"/>
  <c r="Y15" i="16"/>
  <c r="Z15" i="16" s="1"/>
  <c r="Y14" i="16"/>
  <c r="O13" i="16"/>
  <c r="N13" i="16"/>
  <c r="M13" i="16"/>
  <c r="L13" i="16"/>
  <c r="G13" i="16"/>
  <c r="O68" i="15"/>
  <c r="N68" i="15"/>
  <c r="N47" i="15" s="1"/>
  <c r="N46" i="15" s="1"/>
  <c r="M68" i="15"/>
  <c r="L68" i="15"/>
  <c r="K68" i="15"/>
  <c r="J68" i="15"/>
  <c r="I68" i="15"/>
  <c r="P48" i="15"/>
  <c r="P47" i="15" s="1"/>
  <c r="P46" i="15" s="1"/>
  <c r="O48" i="15"/>
  <c r="N48" i="15"/>
  <c r="M48" i="15"/>
  <c r="L48" i="15"/>
  <c r="K48" i="15"/>
  <c r="K47" i="15" s="1"/>
  <c r="K46" i="15" s="1"/>
  <c r="J48" i="15"/>
  <c r="I48" i="15"/>
  <c r="H48" i="15"/>
  <c r="H47" i="15" s="1"/>
  <c r="H46" i="15" s="1"/>
  <c r="G48" i="15"/>
  <c r="G47" i="15" s="1"/>
  <c r="G46" i="15" s="1"/>
  <c r="F48" i="15"/>
  <c r="F47" i="15" s="1"/>
  <c r="F46" i="15" s="1"/>
  <c r="P43" i="15"/>
  <c r="O43" i="15"/>
  <c r="N43" i="15"/>
  <c r="M43" i="15"/>
  <c r="L43" i="15"/>
  <c r="K43" i="15"/>
  <c r="J43" i="15"/>
  <c r="I43" i="15"/>
  <c r="H43" i="15"/>
  <c r="G43" i="15"/>
  <c r="F43" i="15"/>
  <c r="Y40" i="15"/>
  <c r="Z40" i="15" s="1"/>
  <c r="Y36" i="15"/>
  <c r="Z36" i="15" s="1"/>
  <c r="Y29" i="15"/>
  <c r="Z29" i="15" s="1"/>
  <c r="Y24" i="15"/>
  <c r="Y22" i="15"/>
  <c r="Z22" i="15" s="1"/>
  <c r="Y21" i="15"/>
  <c r="Z21" i="15" s="1"/>
  <c r="Y20" i="15"/>
  <c r="Z20" i="15" s="1"/>
  <c r="Z18" i="15"/>
  <c r="Y18" i="15"/>
  <c r="Y16" i="15"/>
  <c r="O13" i="15"/>
  <c r="N13" i="15"/>
  <c r="M13" i="15"/>
  <c r="L13" i="15"/>
  <c r="K13" i="15"/>
  <c r="J13" i="15"/>
  <c r="I13" i="15"/>
  <c r="H13" i="15"/>
  <c r="G13" i="15"/>
  <c r="F13" i="15"/>
  <c r="Y28" i="14"/>
  <c r="Y64" i="14"/>
  <c r="Z64" i="14" s="1"/>
  <c r="Y60" i="14"/>
  <c r="Z60" i="14" s="1"/>
  <c r="Y33" i="14"/>
  <c r="Z33" i="14" s="1"/>
  <c r="Y26" i="14"/>
  <c r="Z26" i="14" s="1"/>
  <c r="Y25" i="14"/>
  <c r="Z25" i="14" s="1"/>
  <c r="Y24" i="14"/>
  <c r="Z24" i="14" s="1"/>
  <c r="Y22" i="14"/>
  <c r="Z22" i="14" s="1"/>
  <c r="Y20" i="14"/>
  <c r="Z20" i="14" s="1"/>
  <c r="S84" i="14" l="1"/>
  <c r="AB84" i="14"/>
  <c r="S20" i="14"/>
  <c r="AB20" i="14"/>
  <c r="S32" i="14"/>
  <c r="AB32" i="14"/>
  <c r="S22" i="14"/>
  <c r="AB22" i="14"/>
  <c r="S24" i="14"/>
  <c r="AB24" i="14"/>
  <c r="H101" i="14"/>
  <c r="AB102" i="14"/>
  <c r="S83" i="14"/>
  <c r="AB83" i="14"/>
  <c r="S82" i="14"/>
  <c r="AB82" i="14"/>
  <c r="S19" i="14"/>
  <c r="AB19" i="14"/>
  <c r="S21" i="14"/>
  <c r="AB21" i="14"/>
  <c r="S23" i="14"/>
  <c r="AB23" i="14"/>
  <c r="S30" i="14"/>
  <c r="AB30" i="14"/>
  <c r="S25" i="14"/>
  <c r="AB25" i="14"/>
  <c r="S29" i="14"/>
  <c r="AB29" i="14"/>
  <c r="S28" i="14"/>
  <c r="AB28" i="14"/>
  <c r="S27" i="14"/>
  <c r="S18" i="14"/>
  <c r="S66" i="14"/>
  <c r="K54" i="14"/>
  <c r="S31" i="14"/>
  <c r="J17" i="14"/>
  <c r="S102" i="14"/>
  <c r="H13" i="16"/>
  <c r="H12" i="16" s="1"/>
  <c r="H11" i="16" s="1"/>
  <c r="H10" i="16" s="1"/>
  <c r="K12" i="16"/>
  <c r="I12" i="16"/>
  <c r="T15" i="16" s="1"/>
  <c r="J12" i="16"/>
  <c r="J11" i="16" s="1"/>
  <c r="J10" i="16" s="1"/>
  <c r="S13" i="16" s="1"/>
  <c r="O47" i="15"/>
  <c r="O46" i="15" s="1"/>
  <c r="U21" i="16"/>
  <c r="L47" i="15"/>
  <c r="L46" i="15" s="1"/>
  <c r="M47" i="15"/>
  <c r="M46" i="15" s="1"/>
  <c r="J47" i="15"/>
  <c r="J46" i="15" s="1"/>
  <c r="Y70" i="15"/>
  <c r="Z70" i="15" s="1"/>
  <c r="I47" i="15"/>
  <c r="I46" i="15" s="1"/>
  <c r="G11" i="16"/>
  <c r="I11" i="16"/>
  <c r="I10" i="16" s="1"/>
  <c r="K11" i="16"/>
  <c r="K10" i="16" s="1"/>
  <c r="L11" i="16"/>
  <c r="F11" i="16"/>
  <c r="Z14" i="16"/>
  <c r="I1" i="15"/>
  <c r="R5" i="15"/>
  <c r="Z16" i="15"/>
  <c r="R5" i="16" l="1"/>
  <c r="M17" i="14" l="1"/>
  <c r="N17" i="14"/>
  <c r="O17" i="14"/>
  <c r="G76" i="14"/>
  <c r="I76" i="14"/>
  <c r="J76" i="14"/>
  <c r="L76" i="14"/>
  <c r="M76" i="14"/>
  <c r="N76" i="14"/>
  <c r="O76" i="14"/>
  <c r="P76" i="14"/>
  <c r="F76" i="14"/>
  <c r="G81" i="14"/>
  <c r="G80" i="14" s="1"/>
  <c r="G79" i="14" s="1"/>
  <c r="H81" i="14"/>
  <c r="H80" i="14" s="1"/>
  <c r="I81" i="14"/>
  <c r="AB81" i="14" s="1"/>
  <c r="J81" i="14"/>
  <c r="K81" i="14"/>
  <c r="L81" i="14"/>
  <c r="M81" i="14"/>
  <c r="N81" i="14"/>
  <c r="O81" i="14"/>
  <c r="P81" i="14"/>
  <c r="P80" i="14" s="1"/>
  <c r="P79" i="14" s="1"/>
  <c r="F81" i="14"/>
  <c r="F80" i="14" s="1"/>
  <c r="F79" i="14" s="1"/>
  <c r="S81" i="14" l="1"/>
  <c r="H79" i="14"/>
  <c r="F16" i="14"/>
  <c r="F15" i="14" s="1"/>
  <c r="F14" i="14" s="1"/>
  <c r="G16" i="14"/>
  <c r="G15" i="14" s="1"/>
  <c r="G14" i="14" s="1"/>
  <c r="L16" i="14"/>
  <c r="L15" i="14" s="1"/>
  <c r="I101" i="14" l="1"/>
  <c r="J101" i="14"/>
  <c r="J80" i="14" s="1"/>
  <c r="J79" i="14" s="1"/>
  <c r="K101" i="14"/>
  <c r="K80" i="14" s="1"/>
  <c r="K79" i="14" s="1"/>
  <c r="L101" i="14"/>
  <c r="L80" i="14" s="1"/>
  <c r="L79" i="14" s="1"/>
  <c r="L14" i="14" s="1"/>
  <c r="M101" i="14"/>
  <c r="M80" i="14" s="1"/>
  <c r="M79" i="14" s="1"/>
  <c r="N101" i="14"/>
  <c r="N80" i="14" s="1"/>
  <c r="N79" i="14" s="1"/>
  <c r="O101" i="14"/>
  <c r="O80" i="14" s="1"/>
  <c r="O79" i="14" s="1"/>
  <c r="AB101" i="14" l="1"/>
  <c r="I80" i="14"/>
  <c r="AB80" i="14" s="1"/>
  <c r="S101" i="14"/>
  <c r="D6" i="13"/>
  <c r="E6" i="13"/>
  <c r="F6" i="13"/>
  <c r="G6" i="13"/>
  <c r="H6" i="13"/>
  <c r="I6" i="13"/>
  <c r="J6" i="13"/>
  <c r="I79" i="14" l="1"/>
  <c r="AB79" i="14" s="1"/>
  <c r="S80" i="14"/>
  <c r="I14" i="13"/>
  <c r="I11" i="13" s="1"/>
  <c r="I21" i="13"/>
  <c r="I26" i="13"/>
  <c r="I22" i="13" s="1"/>
  <c r="I31" i="13"/>
  <c r="I41" i="13"/>
  <c r="I38" i="13" s="1"/>
  <c r="I43" i="13"/>
  <c r="I45" i="13"/>
  <c r="I48" i="13"/>
  <c r="I34" i="13"/>
  <c r="J34" i="13"/>
  <c r="F43" i="13"/>
  <c r="F42" i="13" s="1"/>
  <c r="H47" i="13"/>
  <c r="F31" i="13"/>
  <c r="E47" i="13"/>
  <c r="E48" i="13"/>
  <c r="F46" i="13"/>
  <c r="G46" i="13"/>
  <c r="I46" i="13"/>
  <c r="J46" i="13"/>
  <c r="K46" i="13"/>
  <c r="G42" i="13"/>
  <c r="H42" i="13"/>
  <c r="I42" i="13"/>
  <c r="J42" i="13"/>
  <c r="F38" i="13"/>
  <c r="G38" i="13"/>
  <c r="H38" i="13"/>
  <c r="J38" i="13"/>
  <c r="G31" i="13"/>
  <c r="H31" i="13"/>
  <c r="J31" i="13"/>
  <c r="F27" i="13"/>
  <c r="H27" i="13"/>
  <c r="I27" i="13"/>
  <c r="J27" i="13"/>
  <c r="F22" i="13"/>
  <c r="G22" i="13"/>
  <c r="H22" i="13"/>
  <c r="J22" i="13"/>
  <c r="G15" i="13"/>
  <c r="H15" i="13"/>
  <c r="I15" i="13"/>
  <c r="J15" i="13"/>
  <c r="F11" i="13"/>
  <c r="H11" i="13"/>
  <c r="J11" i="13"/>
  <c r="G7" i="13"/>
  <c r="H7" i="13"/>
  <c r="I7" i="13"/>
  <c r="J7" i="13"/>
  <c r="G29" i="13"/>
  <c r="E29" i="13" s="1"/>
  <c r="F28" i="13"/>
  <c r="E28" i="13" s="1"/>
  <c r="E26" i="13"/>
  <c r="E24" i="13"/>
  <c r="F23" i="13"/>
  <c r="F21" i="13"/>
  <c r="E21" i="13" s="1"/>
  <c r="F20" i="13"/>
  <c r="E20" i="13" s="1"/>
  <c r="E19" i="13"/>
  <c r="E18" i="13"/>
  <c r="E17" i="13"/>
  <c r="G13" i="13"/>
  <c r="E13" i="13" s="1"/>
  <c r="E11" i="13" s="1"/>
  <c r="E12" i="13"/>
  <c r="E14" i="13"/>
  <c r="E23" i="13"/>
  <c r="E25" i="13"/>
  <c r="E30" i="13"/>
  <c r="E32" i="13"/>
  <c r="E33" i="13"/>
  <c r="E35" i="13"/>
  <c r="E36" i="13"/>
  <c r="E37" i="13"/>
  <c r="E39" i="13"/>
  <c r="E40" i="13"/>
  <c r="E41" i="13"/>
  <c r="E43" i="13"/>
  <c r="E44" i="13"/>
  <c r="E45" i="13"/>
  <c r="S79" i="14" l="1"/>
  <c r="E22" i="13"/>
  <c r="E34" i="13"/>
  <c r="E42" i="13"/>
  <c r="E38" i="13"/>
  <c r="E31" i="13"/>
  <c r="E27" i="13"/>
  <c r="G27" i="13"/>
  <c r="F15" i="13"/>
  <c r="G11" i="13"/>
  <c r="H46" i="13"/>
  <c r="H10" i="13" s="1"/>
  <c r="E46" i="13"/>
  <c r="F10" i="13"/>
  <c r="J10" i="13"/>
  <c r="I10" i="13"/>
  <c r="G10" i="13"/>
  <c r="E16" i="13"/>
  <c r="E15" i="13" s="1"/>
  <c r="E10" i="13" l="1"/>
  <c r="F9" i="13" l="1"/>
  <c r="E9" i="13" s="1"/>
  <c r="F8" i="13"/>
  <c r="F7" i="13" l="1"/>
  <c r="E8" i="13"/>
  <c r="E7" i="13" s="1"/>
  <c r="D42" i="13"/>
  <c r="D7" i="13"/>
  <c r="F1" i="13"/>
  <c r="D46" i="13"/>
  <c r="D31" i="13"/>
  <c r="D11" i="13"/>
  <c r="D15" i="13"/>
  <c r="D22" i="13"/>
  <c r="D27" i="13"/>
  <c r="D38" i="13"/>
  <c r="M6" i="13" l="1"/>
  <c r="L6" i="13"/>
  <c r="K6" i="13"/>
  <c r="D9" i="11"/>
  <c r="D10" i="13" l="1"/>
  <c r="G1" i="13" s="1"/>
  <c r="D74" i="11"/>
  <c r="D95" i="11"/>
  <c r="D84" i="11"/>
  <c r="D57" i="11"/>
  <c r="D46" i="11"/>
  <c r="D37" i="11"/>
  <c r="D22" i="11"/>
  <c r="D5" i="11"/>
  <c r="F3" i="12"/>
  <c r="E3" i="12"/>
  <c r="D3" i="12"/>
  <c r="C3" i="12"/>
  <c r="I4" i="11"/>
  <c r="H4" i="11"/>
  <c r="G4" i="11"/>
  <c r="D8" i="11" l="1"/>
  <c r="D4" i="11" s="1"/>
  <c r="G4" i="10"/>
  <c r="F4" i="10"/>
  <c r="E4" i="10"/>
  <c r="D4" i="10"/>
  <c r="F3" i="9"/>
  <c r="E3" i="9"/>
  <c r="D3" i="9"/>
  <c r="C3" i="9"/>
  <c r="D55" i="6"/>
  <c r="E34" i="5" s="1"/>
  <c r="E32" i="5"/>
  <c r="E33" i="5"/>
  <c r="E36" i="5" l="1"/>
  <c r="H76" i="14"/>
  <c r="K76" i="14"/>
  <c r="AB76" i="14" s="1"/>
  <c r="S76" i="14" l="1"/>
  <c r="K16" i="14"/>
  <c r="K15" i="14" s="1"/>
  <c r="K14" i="14" s="1"/>
  <c r="S77" i="14"/>
  <c r="J58" i="14" l="1"/>
  <c r="J56" i="14"/>
  <c r="AB56" i="14" s="1"/>
  <c r="S56" i="14"/>
  <c r="J59" i="14"/>
  <c r="J57" i="14"/>
  <c r="S60" i="14"/>
  <c r="J61" i="14"/>
  <c r="J55" i="14"/>
  <c r="S55" i="14"/>
  <c r="J54" i="14" l="1"/>
  <c r="AB55" i="14"/>
  <c r="S59" i="14"/>
  <c r="AB59" i="14"/>
  <c r="S61" i="14"/>
  <c r="AB61" i="14"/>
  <c r="S57" i="14"/>
  <c r="AB57" i="14"/>
  <c r="S58" i="14"/>
  <c r="AB58" i="14"/>
  <c r="S54" i="14"/>
  <c r="H17" i="14"/>
  <c r="H16" i="14" s="1"/>
  <c r="H15" i="14" s="1"/>
  <c r="H14" i="14" s="1"/>
  <c r="I17" i="14"/>
  <c r="I16" i="14" s="1"/>
  <c r="AB49" i="14"/>
  <c r="J16" i="14" l="1"/>
  <c r="J15" i="14" s="1"/>
  <c r="J14" i="14" s="1"/>
  <c r="J8" i="14" s="1"/>
  <c r="AB54" i="14"/>
  <c r="AB17" i="14"/>
  <c r="AB16" i="14"/>
  <c r="I15" i="14"/>
  <c r="I1" i="14"/>
  <c r="R5" i="14"/>
  <c r="I14" i="14" l="1"/>
  <c r="AB15" i="14"/>
  <c r="AB14" i="14" l="1"/>
</calcChain>
</file>

<file path=xl/sharedStrings.xml><?xml version="1.0" encoding="utf-8"?>
<sst xmlns="http://schemas.openxmlformats.org/spreadsheetml/2006/main" count="2268" uniqueCount="1045">
  <si>
    <r>
      <rPr>
        <sz val="10"/>
        <rFont val="Times New Roman"/>
        <family val="1"/>
      </rPr>
      <t>cầu tràn</t>
    </r>
  </si>
  <si>
    <r>
      <rPr>
        <sz val="10"/>
        <rFont val="Times New Roman"/>
        <family val="1"/>
      </rPr>
      <t>2026-2030</t>
    </r>
  </si>
  <si>
    <r>
      <rPr>
        <sz val="10"/>
        <rFont val="Times New Roman"/>
        <family val="1"/>
      </rPr>
      <t>Thôn Kéo Nàng - Khuổi Kẹn</t>
    </r>
  </si>
  <si>
    <r>
      <rPr>
        <sz val="10"/>
        <rFont val="Times New Roman"/>
        <family val="1"/>
      </rPr>
      <t>Đảm bảo giao thông thuận lợi</t>
    </r>
  </si>
  <si>
    <r>
      <rPr>
        <sz val="8"/>
        <rFont val="Times New Roman"/>
        <family val="1"/>
      </rPr>
      <t>Phù hợp với quy hoạch chung xã Bản Thi  đến năm 2030 sẽ được phê duyệt trong năm 2024</t>
    </r>
  </si>
  <si>
    <r>
      <rPr>
        <sz val="10"/>
        <rFont val="Times New Roman"/>
        <family val="1"/>
      </rPr>
      <t>Kè chắn nước suối tràn vào đường giao thông đoạn trước cửa nhà Sơn Trung thôn Bản Nhượng,xã Bản Thi, huyện Chợ Đồn, tỉnh Bắc Kạn</t>
    </r>
  </si>
  <si>
    <r>
      <rPr>
        <sz val="10"/>
        <rFont val="Times New Roman"/>
        <family val="1"/>
      </rPr>
      <t>Đã được Huyện đầu tư Kè chắn nước tràn vào đường giao thông đoạn trước cổng UBND xã năm 2019, tuy nhiên Kè còn thiếu khoảng 50 mét dài  chưa được đầu tư nên khi nưa lớn nước vẫn tràn vào đường giao thông gây ngập đoạn đường trên  , không đảm bảo cho người và phương tiện qua lại</t>
    </r>
  </si>
  <si>
    <r>
      <rPr>
        <sz val="10"/>
        <rFont val="Times New Roman"/>
        <family val="1"/>
      </rPr>
      <t>Xây kè đá hộc dài 50m cao 3m chắn lũ vào đường giao thông, lắp ống cống</t>
    </r>
  </si>
  <si>
    <r>
      <rPr>
        <sz val="10"/>
        <rFont val="Times New Roman"/>
        <family val="1"/>
      </rPr>
      <t>Đảm bảo không tắc đường giao thông liên xã đoạn qua Cổng trụ sở xã khi mưa lũ</t>
    </r>
  </si>
  <si>
    <r>
      <rPr>
        <sz val="10"/>
        <rFont val="Times New Roman"/>
        <family val="1"/>
      </rPr>
      <t>2026- 2027</t>
    </r>
  </si>
  <si>
    <r>
      <rPr>
        <sz val="10"/>
        <rFont val="Times New Roman"/>
        <family val="1"/>
      </rPr>
      <t>Khu tái định cư thôn Khuổi Kẹn, xã  Bản Thi, huyện Chợ Đồn, tỉnh Bắc Kạn</t>
    </r>
  </si>
  <si>
    <r>
      <rPr>
        <sz val="10"/>
        <rFont val="Times New Roman"/>
        <family val="1"/>
      </rPr>
      <t>Hiện thôn có 16 hộ dân trong sinh sống trong khu vực quản lý của Ban quản lý Bảo tồn Nam Xuân Lạc tại thôn Khuổi Kẹn, người dân không có đất canh tác, đa số thôn là hộ nghèo, cận nghèo</t>
    </r>
  </si>
  <si>
    <r>
      <rPr>
        <sz val="10"/>
        <rFont val="Times New Roman"/>
        <family val="1"/>
      </rPr>
      <t>2029- 2030</t>
    </r>
  </si>
  <si>
    <r>
      <rPr>
        <b/>
        <i/>
        <sz val="9"/>
        <rFont val="Times New Roman"/>
        <family val="1"/>
      </rPr>
      <t>Cộng</t>
    </r>
  </si>
  <si>
    <r>
      <rPr>
        <sz val="9"/>
        <rFont val="Times New Roman"/>
        <family val="1"/>
      </rPr>
      <t>Đường liên thôn- Bản Nhượng - Hợp Tiến  (Việt trì Ao) đoạn từ nhà ông  Phởi đến đường Bản Nhài, xã  Bản Thi, huyện Chợ Đồn, tỉnh Bắc Kạn</t>
    </r>
  </si>
  <si>
    <r>
      <rPr>
        <sz val="10"/>
        <rFont val="Times New Roman"/>
        <family val="1"/>
      </rPr>
      <t>Đoạn đường đất, chưa được đầu tư</t>
    </r>
  </si>
  <si>
    <r>
      <rPr>
        <sz val="10"/>
        <rFont val="Times New Roman"/>
        <family val="1"/>
      </rPr>
      <t>Đường Bê tông Cấp B rộng 3m, BT dày 18cm dài 1063 m</t>
    </r>
  </si>
  <si>
    <r>
      <rPr>
        <sz val="10"/>
        <rFont val="Times New Roman"/>
        <family val="1"/>
      </rPr>
      <t>2026-2027</t>
    </r>
  </si>
  <si>
    <r>
      <rPr>
        <sz val="10"/>
        <rFont val="Times New Roman"/>
        <family val="1"/>
      </rPr>
      <t>Đường liên thôn Hợp Tiến-Phja Khao, xã Bản Thi,huyện  Chợ Đồn, tỉnh Bắc Kạn</t>
    </r>
  </si>
  <si>
    <r>
      <rPr>
        <sz val="10"/>
        <rFont val="Times New Roman"/>
        <family val="1"/>
      </rPr>
      <t>Đường nhựa đã xuống cấp nghiêm trọng, nhiều đoạn gập ghềnh, ổ gà, là tuyến đường vận chuyển khoảng sản ,  và có các điểm di tích và  phát triển du lịch cộng đồng  tại địa phương tuy nhiên độ dốc lớn đường hẹp,  ta luy âm sâu</t>
    </r>
  </si>
  <si>
    <r>
      <rPr>
        <sz val="10"/>
        <rFont val="Times New Roman"/>
        <family val="1"/>
      </rPr>
      <t>Đường Bê tông Cấp A rộng mặt đường 3,5m, dài 9km  đảm bảo 2 làn xe</t>
    </r>
  </si>
  <si>
    <r>
      <rPr>
        <sz val="10"/>
        <rFont val="Times New Roman"/>
        <family val="1"/>
      </rPr>
      <t>Đảm bảo cho phát triển Công nghiệp Vận tải Khoáng sản và phát triển Du lịch theo đề án Du lịch Huyện phê duyệt đến năm 2030</t>
    </r>
  </si>
  <si>
    <r>
      <rPr>
        <sz val="9"/>
        <rFont val="Times New Roman"/>
        <family val="1"/>
      </rPr>
      <t>Xây dựng công trình cung cấp nước sinh hoạt thôn  Bản Nhài,  xã  Bản Thi, huyện Chợ Đồn, tỉnh Bắc Kạn</t>
    </r>
  </si>
  <si>
    <r>
      <rPr>
        <sz val="10"/>
        <rFont val="Times New Roman"/>
        <family val="1"/>
      </rPr>
      <t>Công trình đã xây dựng từ giai đoạn 1999-2005 hiện tại đa phần các hạng mục đã xuống cấp cần đầu tư xây dưng  để Các hộ dân trong thôn chưa đảm bảo đủ nước sạch sinh hoạt</t>
    </r>
  </si>
  <si>
    <r>
      <rPr>
        <sz val="7.5"/>
        <rFont val="Times New Roman"/>
        <family val="1"/>
      </rPr>
      <t>Xây dựng hệ thông cửa thu, bể chứa nước và lắp đặt ống dẫn nước dài 2500 m</t>
    </r>
  </si>
  <si>
    <r>
      <rPr>
        <sz val="10"/>
        <rFont val="Times New Roman"/>
        <family val="1"/>
      </rPr>
      <t>Đảm bảo nước sinh hoạt cho nhân dân trong thôn</t>
    </r>
  </si>
  <si>
    <r>
      <rPr>
        <sz val="9"/>
        <rFont val="Times New Roman"/>
        <family val="1"/>
      </rPr>
      <t>Xây dựng công trình cung cấp nước sinh hoạt Thôn Phiêng Lằm ,  xã  Bản Thi, huyện Chợ Đồn, tỉnh Bắc Kạn</t>
    </r>
  </si>
  <si>
    <r>
      <rPr>
        <sz val="7.5"/>
        <rFont val="Times New Roman"/>
        <family val="1"/>
      </rPr>
      <t>Xây dựng hệ thông cửa thu, bể chứa nước và lắp đặt ống dẫn nước dài 2000 m</t>
    </r>
  </si>
  <si>
    <r>
      <rPr>
        <sz val="10"/>
        <rFont val="Times New Roman"/>
        <family val="1"/>
      </rPr>
      <t>2026-2026</t>
    </r>
  </si>
  <si>
    <r>
      <rPr>
        <sz val="9"/>
        <rFont val="Times New Roman"/>
        <family val="1"/>
      </rPr>
      <t>Xây dựng công trình cung cấp nước sinh hoạt  thôn Phja Khao, xã  Bản Thi, huyện Chợ Đồn, tỉnh Bắc Kạn</t>
    </r>
  </si>
  <si>
    <r>
      <rPr>
        <sz val="7.5"/>
        <rFont val="Times New Roman"/>
        <family val="1"/>
      </rPr>
      <t>Xây dựng hệ thông cửa thu, bể chứa nước và lắp đặt ống dẫn nước dài  2500 m</t>
    </r>
  </si>
  <si>
    <r>
      <rPr>
        <sz val="9"/>
        <rFont val="Times New Roman"/>
        <family val="1"/>
      </rPr>
      <t>Xây dựng công trình cung cấp nước sinh hoạt  thôn Hợp Tiến,xã  Bản Thi, huyện Chợ Đồn, tỉnh Bắc Kạn</t>
    </r>
  </si>
  <si>
    <r>
      <rPr>
        <sz val="10"/>
        <rFont val="Times New Roman"/>
        <family val="1"/>
      </rPr>
      <t>Các hộ dân trong thôn chưa đảm bảo đủ nước sạch sinh hoạt</t>
    </r>
  </si>
  <si>
    <r>
      <rPr>
        <sz val="7.5"/>
        <rFont val="Times New Roman"/>
        <family val="1"/>
      </rPr>
      <t>Xây dựng hệ thông cửa thu, bể chứa nước và lắp đặt ống dẫn nước dài 3000  m</t>
    </r>
  </si>
  <si>
    <r>
      <rPr>
        <sz val="9"/>
        <rFont val="Times New Roman"/>
        <family val="1"/>
      </rPr>
      <t>Xây dựng công trình cung cấp nước sinh hoạt thôn Thâm Tàu, xã  Bản Thi, huyện Chợ Đồn, tỉnh Bắc Kạn</t>
    </r>
  </si>
  <si>
    <r>
      <rPr>
        <sz val="10"/>
        <rFont val="Times New Roman"/>
        <family val="1"/>
      </rPr>
      <t>Hiện nay đang nằm trong khuôn viên Chi nhánh kim loạị màu Băc Kạn</t>
    </r>
  </si>
  <si>
    <r>
      <rPr>
        <sz val="7.5"/>
        <rFont val="Times New Roman"/>
        <family val="1"/>
      </rPr>
      <t>Xây dựng hệ thông cửa thu, bể chứa nước và lắp đặt ống dẫn nước dài  1000 m</t>
    </r>
  </si>
  <si>
    <r>
      <rPr>
        <sz val="9"/>
        <rFont val="Times New Roman"/>
        <family val="1"/>
      </rPr>
      <t>Xây dựng công trình cung cấp nước sinh hoạt Khuổi Kẹn ,xã Bản Thi, huyện Chợ Đồn, tỉnh Bắc Kạn</t>
    </r>
  </si>
  <si>
    <r>
      <rPr>
        <sz val="9"/>
        <rFont val="Times New Roman"/>
        <family val="1"/>
      </rPr>
      <t>Xây dựng công trình cung cấp nước sinh hoạt Bản Nhượng xã  Bản Thi, huyện Chợ Đồn, tỉnh Bắc Kạn</t>
    </r>
  </si>
  <si>
    <r>
      <rPr>
        <sz val="7.5"/>
        <rFont val="Times New Roman"/>
        <family val="1"/>
      </rPr>
      <t>Xây dựng hệ thông cửa thu, bể chứa nước và lắp đặt ống dẫn nước dài  3500 m</t>
    </r>
  </si>
  <si>
    <r>
      <rPr>
        <sz val="9"/>
        <rFont val="Times New Roman"/>
        <family val="1"/>
      </rPr>
      <t>Xây dựng nhà văn hóa và sân thể thao xã  Bản Thi, huyện Chợ Đồn, tỉnh Bắc Kạn</t>
    </r>
  </si>
  <si>
    <r>
      <rPr>
        <sz val="10"/>
        <rFont val="Times New Roman"/>
        <family val="1"/>
      </rPr>
      <t>Hiện nay xã chưa có nhà văn hóa xã</t>
    </r>
  </si>
  <si>
    <r>
      <rPr>
        <sz val="7.5"/>
        <rFont val="Times New Roman"/>
        <family val="1"/>
      </rPr>
      <t>Xây dưungj nhà văn hóa xã qui mô 200 chỗ ngồi</t>
    </r>
  </si>
  <si>
    <r>
      <rPr>
        <sz val="10"/>
        <rFont val="Times New Roman"/>
        <family val="1"/>
      </rPr>
      <t>Xây dựng nhà văn hóa đảm bảo đạt chuẩn</t>
    </r>
  </si>
  <si>
    <r>
      <rPr>
        <sz val="9"/>
        <rFont val="Times New Roman"/>
        <family val="1"/>
      </rPr>
      <t>Xây dựng điểm vui chơi, giải trí và thể thao cho trẻ em và người cao tuổi ,xã  Bản Thi, huyện Chợ Đồn, tỉnh Bắc Kạn</t>
    </r>
  </si>
  <si>
    <r>
      <rPr>
        <sz val="10"/>
        <rFont val="Times New Roman"/>
        <family val="1"/>
      </rPr>
      <t>Đã  được đầu tư nhà đa năng &gt;300 m vuông + nhà vệ sinh, từ nguồn đầu tư Xã hội hoá nhưng chưa có Bàn Ghế ngồi, Thiết bị âm thanh, trang thiết bị khác…..</t>
    </r>
  </si>
  <si>
    <r>
      <rPr>
        <sz val="9"/>
        <rFont val="Times New Roman"/>
        <family val="1"/>
      </rPr>
      <t>Nâng cấp Sân xung quanh Nhà, Bổ sung trang thiết bị trong nhà và ngoài trời đảm bảo đạt Khu vui chơi giải trí và thể thao cho trẻ em và người cao tuổi</t>
    </r>
  </si>
  <si>
    <r>
      <rPr>
        <sz val="10"/>
        <rFont val="Times New Roman"/>
        <family val="1"/>
      </rPr>
      <t>Đảm bảo khu vui chơi giải trí thể dục thể thao</t>
    </r>
  </si>
  <si>
    <r>
      <rPr>
        <sz val="10"/>
        <rFont val="Times New Roman"/>
        <family val="1"/>
      </rPr>
      <t>Cầu tràn số 3 số 4 thôn Kéo Nàng, xã Bản Thi, huện Chợ Đồn, tỉnh Bắc Kạn</t>
    </r>
  </si>
  <si>
    <r>
      <rPr>
        <sz val="10"/>
        <rFont val="Times New Roman"/>
        <family val="1"/>
      </rPr>
      <t>Khi mưa lũ nước về nhiều không kịp thoát khiến giao thôn giữa thôn kéo Nàng và Khuổi kẹn bị cô lập</t>
    </r>
  </si>
  <si>
    <r>
      <rPr>
        <sz val="10"/>
        <rFont val="Times New Roman"/>
        <family val="1"/>
      </rPr>
      <t>Đảm bảo giao thông thuận lợi nhất là khi mưa lũ</t>
    </r>
  </si>
  <si>
    <r>
      <rPr>
        <sz val="9"/>
        <rFont val="Times New Roman"/>
        <family val="1"/>
      </rPr>
      <t>Nâng cấp 05 nhà văn hóa Thôn Phja Khao, Khuổi Kẹn, Bản Nhài, Phiêng Lằm, Thâm Tàu + Xây khu thể thao các thôn</t>
    </r>
  </si>
  <si>
    <r>
      <rPr>
        <sz val="10"/>
        <rFont val="Times New Roman"/>
        <family val="1"/>
      </rPr>
      <t>Nhà văn hóa đã được đầu tư nhưng hiện tại đã xuống cấp</t>
    </r>
  </si>
  <si>
    <r>
      <rPr>
        <sz val="9"/>
        <rFont val="Times New Roman"/>
        <family val="1"/>
      </rPr>
      <t>05 nhà</t>
    </r>
  </si>
  <si>
    <r>
      <rPr>
        <sz val="10"/>
        <rFont val="Times New Roman"/>
        <family val="1"/>
      </rPr>
      <t>2026-2028</t>
    </r>
  </si>
  <si>
    <r>
      <rPr>
        <sz val="9"/>
        <rFont val="Times New Roman"/>
        <family val="1"/>
      </rPr>
      <t>Xây mới điểm bưu điện Văn hóa xã  Bản Thi, huyện Chợ Đồn, tỉnh Bắc Kạn</t>
    </r>
  </si>
  <si>
    <r>
      <rPr>
        <sz val="9"/>
        <rFont val="Times New Roman"/>
        <family val="1"/>
      </rPr>
      <t>Quy mô 100m2</t>
    </r>
  </si>
  <si>
    <r>
      <rPr>
        <sz val="10"/>
        <rFont val="Times New Roman"/>
        <family val="1"/>
      </rPr>
      <t>Đảm bảo thông tin đến ngừoi dân</t>
    </r>
  </si>
  <si>
    <r>
      <rPr>
        <sz val="9"/>
        <rFont val="Times New Roman"/>
        <family val="1"/>
      </rPr>
      <t>Đường ngõ xóm thôn Phiêng Lằm ( Từ đường vào khu trường học )xã  Bản Thi, huyện Chợ Đồn, tỉnh Bắc Kạn</t>
    </r>
  </si>
  <si>
    <r>
      <rPr>
        <sz val="10"/>
        <rFont val="Times New Roman"/>
        <family val="1"/>
      </rPr>
      <t>Đường đất chưa được đầu tư</t>
    </r>
  </si>
  <si>
    <r>
      <rPr>
        <sz val="9"/>
        <rFont val="Times New Roman"/>
        <family val="1"/>
      </rPr>
      <t>Đường cấp C, chiều dài 160m</t>
    </r>
  </si>
  <si>
    <r>
      <rPr>
        <sz val="10"/>
        <rFont val="Times New Roman"/>
        <family val="1"/>
      </rPr>
      <t>2027-2030</t>
    </r>
  </si>
  <si>
    <r>
      <rPr>
        <sz val="9"/>
        <rFont val="Times New Roman"/>
        <family val="1"/>
      </rPr>
      <t>Kiên cố hóa kênh  Mương Khuổi Va,  thôn Bản Nhượng, xã  Bản Thi, huyện Chợ Đồn, tỉnh Bắc Kạn</t>
    </r>
  </si>
  <si>
    <r>
      <rPr>
        <sz val="10"/>
        <rFont val="Times New Roman"/>
        <family val="1"/>
      </rPr>
      <t>Kênh đất</t>
    </r>
  </si>
  <si>
    <r>
      <rPr>
        <sz val="9"/>
        <rFont val="Times New Roman"/>
        <family val="1"/>
      </rPr>
      <t>L=300m, B= 0,3m, H=0,3</t>
    </r>
  </si>
  <si>
    <r>
      <rPr>
        <sz val="10"/>
        <rFont val="Times New Roman"/>
        <family val="1"/>
      </rPr>
      <t>DĐảm bảo nước tưới tiêu cho cánh đồng</t>
    </r>
  </si>
  <si>
    <r>
      <rPr>
        <sz val="9"/>
        <rFont val="Times New Roman"/>
        <family val="1"/>
      </rPr>
      <t>Đường ngõ xóm thôn  Phja Khao (Nhánh nhà Quý- nhà văn hóa thôn) xã  Bản Thi, huyện Chợ Đồn, tỉnh Bắc Kạn</t>
    </r>
  </si>
  <si>
    <r>
      <rPr>
        <sz val="9"/>
        <rFont val="Times New Roman"/>
        <family val="1"/>
      </rPr>
      <t>Đường cấp C, chiều dài 500m</t>
    </r>
  </si>
  <si>
    <r>
      <rPr>
        <sz val="9"/>
        <rFont val="Times New Roman"/>
        <family val="1"/>
      </rPr>
      <t>Đường ngõ xóm thôn  Phja Khao nhánh nhà ông Bàn Văn Bảo xã  Bản Thi, huyện Chợ Đồn, tỉnh Bắc Kạn</t>
    </r>
  </si>
  <si>
    <r>
      <rPr>
        <sz val="10"/>
        <rFont val="Times New Roman"/>
        <family val="1"/>
      </rPr>
      <t>Đường liên thôn Thâm Tàu-Phja Khao, xã  Bản Thi, huỵên Chợ Đồn, tỉnh Bắc Kạn</t>
    </r>
  </si>
  <si>
    <r>
      <rPr>
        <sz val="10"/>
        <rFont val="Times New Roman"/>
        <family val="1"/>
      </rPr>
      <t>Đường Bê tông Cấp B rộng 3m, BT dày 18cm dài 3000m</t>
    </r>
  </si>
  <si>
    <r>
      <rPr>
        <sz val="10"/>
        <rFont val="Times New Roman"/>
        <family val="1"/>
      </rPr>
      <t>Đảm bảo giao thông thuận lợi, phụ vụ cho phát triển du lịch</t>
    </r>
  </si>
  <si>
    <r>
      <rPr>
        <sz val="9"/>
        <rFont val="Times New Roman"/>
        <family val="1"/>
      </rPr>
      <t>Đường liên thôn Hợp Tiến- Phiêng Lằm  đoạn  từ  nhà ông Minh đến cột Vi na , xã  Bản Thi, huỵên Chợ Đồn, tỉnh Bắc Kạn ( đoạn nối tiếp)</t>
    </r>
  </si>
  <si>
    <r>
      <rPr>
        <sz val="9"/>
        <rFont val="Times New Roman"/>
        <family val="1"/>
      </rPr>
      <t xml:space="preserve">L =  300 m,B= 3m,
</t>
    </r>
    <r>
      <rPr>
        <sz val="9"/>
        <rFont val="Times New Roman"/>
        <family val="1"/>
      </rPr>
      <t>H = 18 cm</t>
    </r>
  </si>
  <si>
    <r>
      <rPr>
        <sz val="7.5"/>
        <rFont val="Times New Roman"/>
        <family val="1"/>
      </rPr>
      <t>Hiện tại còn đoạn từ nhà ông Lộc dến cột vi Na chưa đầu tư còn 200m ưu tiên tực hện trong năm 2026-2027</t>
    </r>
  </si>
  <si>
    <r>
      <rPr>
        <sz val="9"/>
        <rFont val="Times New Roman"/>
        <family val="1"/>
      </rPr>
      <t>Đường   trục  thôn Phiêng Lằm  ( Từ đường vào khu  nhà ông Sèn )xã  Bản Thi, huỵên Chợ Đồn, tỉnh Bắc Kạn ( đoạn nối tiếp)</t>
    </r>
  </si>
  <si>
    <r>
      <rPr>
        <sz val="9"/>
        <rFont val="Times New Roman"/>
        <family val="1"/>
      </rPr>
      <t>BTXM L=200m, B=3 m,  H= 0,16m</t>
    </r>
  </si>
  <si>
    <r>
      <rPr>
        <sz val="7.5"/>
        <rFont val="Times New Roman"/>
        <family val="1"/>
      </rPr>
      <t>Hiện tại còn đoạn từ nahf ông sèn đến nhà ông Nhậy khoảng  200m chưa đầu tư ưu tiên thực hện trong năm 2026-2027</t>
    </r>
  </si>
  <si>
    <r>
      <rPr>
        <sz val="9"/>
        <rFont val="Times New Roman"/>
        <family val="1"/>
      </rPr>
      <t>Đường liên thôn Bản Nhài-Phiêng Lằm xã  Bản Thi, huỵên Chợ Đồn, tỉnh Bắc Kạn</t>
    </r>
  </si>
  <si>
    <r>
      <rPr>
        <sz val="9"/>
        <rFont val="Times New Roman"/>
        <family val="1"/>
      </rPr>
      <t>Đường cấp C, chiều dài 1500m</t>
    </r>
  </si>
  <si>
    <r>
      <rPr>
        <sz val="10"/>
        <rFont val="Times New Roman"/>
        <family val="1"/>
      </rPr>
      <t>2027-2028</t>
    </r>
  </si>
  <si>
    <r>
      <rPr>
        <sz val="9"/>
        <rFont val="Times New Roman"/>
        <family val="1"/>
      </rPr>
      <t>Kiên cố hóa  Mương Ông Loan ,thôn Bản Nhượng, xã  Bản Thi, huyện Chợ Đồn, tỉnh Bắc Kạn</t>
    </r>
  </si>
  <si>
    <r>
      <rPr>
        <sz val="9"/>
        <rFont val="Times New Roman"/>
        <family val="1"/>
      </rPr>
      <t>L=200m, B= 0,3m, H=0,3</t>
    </r>
  </si>
  <si>
    <r>
      <rPr>
        <sz val="10"/>
        <rFont val="Times New Roman"/>
        <family val="1"/>
      </rPr>
      <t>Đảm bảo nước tưới tiêu cho cánh đồng</t>
    </r>
  </si>
  <si>
    <r>
      <rPr>
        <sz val="10"/>
        <rFont val="Times New Roman"/>
        <family val="1"/>
      </rPr>
      <t>2027-2029</t>
    </r>
  </si>
  <si>
    <r>
      <rPr>
        <sz val="9"/>
        <rFont val="Times New Roman"/>
        <family val="1"/>
      </rPr>
      <t>Đường ngõ xóm thôn Hợp Tiến ( đoạn từ nhà ông Đài đến nhà ông Huỳnh ) xã Bản Thi, huyện  Chợ Đồn, tỉnh Bắc Kạn</t>
    </r>
  </si>
  <si>
    <r>
      <rPr>
        <sz val="9"/>
        <rFont val="Times New Roman"/>
        <family val="1"/>
      </rPr>
      <t>Đường cấp C, chiều dài 100m</t>
    </r>
  </si>
  <si>
    <r>
      <rPr>
        <sz val="9"/>
        <rFont val="Times New Roman"/>
        <family val="1"/>
      </rPr>
      <t>Đường ngõ xóm thôn Hợp Tiến ( đoạn từ cổng trường học đến nhà ông Trung )  xã Bản Thi, huyện  Chợ Đồn, tỉnh Bắc Kạn</t>
    </r>
  </si>
  <si>
    <r>
      <rPr>
        <sz val="9"/>
        <rFont val="Times New Roman"/>
        <family val="1"/>
      </rPr>
      <t>Đường cấp C, chiều dài 200m</t>
    </r>
  </si>
  <si>
    <r>
      <rPr>
        <sz val="9"/>
        <rFont val="Times New Roman"/>
        <family val="1"/>
      </rPr>
      <t>Kiên Cố hóa kênh mương Gốc Tre, thôn Bản Nhượng, xã Bản Thi, huyện Chợ Đồn, tỉnh Bắc Kạn</t>
    </r>
  </si>
  <si>
    <r>
      <rPr>
        <sz val="9"/>
        <rFont val="Times New Roman"/>
        <family val="1"/>
      </rPr>
      <t>L=250m, B= 0,3m, H=0,3</t>
    </r>
  </si>
  <si>
    <r>
      <rPr>
        <sz val="9"/>
        <rFont val="Times New Roman"/>
        <family val="1"/>
      </rPr>
      <t>Kiên cố hóa kênh mương Nà Loong, thôn Bản Nhài, xã Bản Thi, huỵên Chợ Đồn, tỉnh Bắc Kạn</t>
    </r>
  </si>
  <si>
    <r>
      <rPr>
        <sz val="9"/>
        <rFont val="Times New Roman"/>
        <family val="1"/>
      </rPr>
      <t>L= 400m, B= 0,3m, H=0,4</t>
    </r>
  </si>
  <si>
    <r>
      <rPr>
        <sz val="9"/>
        <rFont val="Times New Roman"/>
        <family val="1"/>
      </rPr>
      <t>Đường ngõ xóm thôn Thâm Tàu (Từ đường vào khu nhà ông Sìn),   xã Bản Thi, huyện  Chợ Đồn, tỉnh Bắc Kạn</t>
    </r>
  </si>
  <si>
    <r>
      <rPr>
        <sz val="9"/>
        <rFont val="Times New Roman"/>
        <family val="1"/>
      </rPr>
      <t>Đường cấp C, chiều dài 120m</t>
    </r>
  </si>
  <si>
    <r>
      <rPr>
        <sz val="9"/>
        <rFont val="Times New Roman"/>
        <family val="1"/>
      </rPr>
      <t>Đường ngõ xóm thôn Thâm Tàu ( (Từ đường vào khu nhà ông Toán),  xã Bản Thi, huyện  Chợ Đồn, tỉnh Bắc Kạn</t>
    </r>
  </si>
  <si>
    <r>
      <rPr>
        <sz val="9"/>
        <rFont val="Times New Roman"/>
        <family val="1"/>
      </rPr>
      <t>Đường ngõ xóm thôn Thâm Tàu (Từ đường vào khu nhà ông Hùng)  xã Bản Thi, huyện  Chợ Đồn, tỉnh Bắc Kạn</t>
    </r>
  </si>
  <si>
    <r>
      <rPr>
        <sz val="9"/>
        <rFont val="Times New Roman"/>
        <family val="1"/>
      </rPr>
      <t>Đường ngõ xóm thôn Thâm Tàu (Từ đường vào khu nhà ông An),  xã Bản Thi, huyện  Chợ Đồn, tỉnh Bắc Kạn</t>
    </r>
  </si>
  <si>
    <r>
      <rPr>
        <sz val="9"/>
        <rFont val="Times New Roman"/>
        <family val="1"/>
      </rPr>
      <t>Đường cấp C, chiều dài 190m</t>
    </r>
  </si>
  <si>
    <r>
      <rPr>
        <sz val="9"/>
        <rFont val="Times New Roman"/>
        <family val="1"/>
      </rPr>
      <t>Đường ngõ xóm thôn Kéo Nàng (Từ đường vào khu nhà Bà Mẩy B),  xã Bản Thi, huyện  Chợ Đồn, tỉnh Bắc Kạn</t>
    </r>
  </si>
  <si>
    <r>
      <rPr>
        <sz val="9"/>
        <rFont val="Times New Roman"/>
        <family val="1"/>
      </rPr>
      <t>Đường cấp C, chiều dài 170m</t>
    </r>
  </si>
  <si>
    <r>
      <rPr>
        <sz val="9"/>
        <rFont val="Times New Roman"/>
        <family val="1"/>
      </rPr>
      <t>Đường ngõ xóm thôn Kéo Nàng  ( nhánh nhà Đặng Phúc Hùng),  xã Bản Thi, huyện  Chợ Đồn, tỉnh Bắc Kạn</t>
    </r>
  </si>
  <si>
    <r>
      <rPr>
        <sz val="9"/>
        <rFont val="Times New Roman"/>
        <family val="1"/>
      </rPr>
      <t>Đường ngõ xóm thôn Kéo Nàng  (nhánh khu nhà kiểm lâm), xã Bản Thi, huyện  Chợ Đồn, tỉnh Bắc Kạn</t>
    </r>
  </si>
  <si>
    <r>
      <rPr>
        <sz val="9"/>
        <rFont val="Times New Roman"/>
        <family val="1"/>
      </rPr>
      <t>Đường cấp c chiều dài 180m</t>
    </r>
  </si>
  <si>
    <r>
      <rPr>
        <sz val="9"/>
        <rFont val="Times New Roman"/>
        <family val="1"/>
      </rPr>
      <t>Đường ngõ xóm thôn Kéo Nàng (nhánh  Phùng xuân Cầu) xã Bản Thi, huyện  Chợ Đồn, tỉnh Bắc Kạn</t>
    </r>
  </si>
  <si>
    <r>
      <rPr>
        <sz val="9"/>
        <rFont val="Times New Roman"/>
        <family val="1"/>
      </rPr>
      <t>Đường cấp C, chiều dài110m</t>
    </r>
  </si>
  <si>
    <r>
      <rPr>
        <sz val="9"/>
        <rFont val="Times New Roman"/>
        <family val="1"/>
      </rPr>
      <t xml:space="preserve">Đường ngõ xóm thôn Kéo Nàng (nhánh  Phùng  Tiến Hương
</t>
    </r>
    <r>
      <rPr>
        <sz val="9"/>
        <rFont val="Times New Roman"/>
        <family val="1"/>
      </rPr>
      <t>), xã  Bản Thi, huyện Chợ Đồn, tỉnh Bắc Kạn</t>
    </r>
  </si>
  <si>
    <r>
      <rPr>
        <sz val="9"/>
        <rFont val="Times New Roman"/>
        <family val="1"/>
      </rPr>
      <t>Đường cấp C, chiều dài140m</t>
    </r>
  </si>
  <si>
    <r>
      <rPr>
        <sz val="9"/>
        <rFont val="Times New Roman"/>
        <family val="1"/>
      </rPr>
      <t>Đường ngõ xóm thôn Bản Nhài (Từ đường vào khu nhà ông Lăng ), xã  Bản Thi, huyện Chợ Đồn, tỉnh Bắc Kạn</t>
    </r>
  </si>
  <si>
    <r>
      <rPr>
        <sz val="9"/>
        <rFont val="Times New Roman"/>
        <family val="1"/>
      </rPr>
      <t>Đường ngõ xóm thôn Khuổi Kẹn (Nhánh nhà ông Quý) xã Bản Thi, huyện Chợ Đồn, tỉnh Bắc Kạn</t>
    </r>
  </si>
  <si>
    <r>
      <rPr>
        <sz val="9"/>
        <rFont val="Times New Roman"/>
        <family val="1"/>
      </rPr>
      <t>Đường cấp C, chiều dài 300m</t>
    </r>
  </si>
  <si>
    <r>
      <rPr>
        <sz val="9"/>
        <rFont val="Times New Roman"/>
        <family val="1"/>
      </rPr>
      <t>Đường ngõ xóm thôn Khuổi Kẹn  (Nhánh nhà ông Hà) xã Bản Thi, huyện Chợ Đồn, tỉnh Bắc Kạn</t>
    </r>
  </si>
  <si>
    <r>
      <rPr>
        <sz val="9"/>
        <rFont val="Times New Roman"/>
        <family val="1"/>
      </rPr>
      <t>Đường cấp C, chiều dài270m</t>
    </r>
  </si>
  <si>
    <r>
      <rPr>
        <sz val="9"/>
        <rFont val="Times New Roman"/>
        <family val="1"/>
      </rPr>
      <t>Đường ngõ xóm thôn Phja Khao từ sau nhà ông Quý đến nhà ông Lai, xã  Bản Thi, huyện Chợ Đồn, tỉnh Bắc Kạn</t>
    </r>
  </si>
  <si>
    <r>
      <rPr>
        <sz val="9"/>
        <rFont val="Times New Roman"/>
        <family val="1"/>
      </rPr>
      <t>Đường cấp C, chiều dài 180m</t>
    </r>
  </si>
  <si>
    <r>
      <rPr>
        <sz val="9"/>
        <rFont val="Times New Roman"/>
        <family val="1"/>
      </rPr>
      <t>Đường nội đồng thôn Bản Nhài xã  Bản Thi, huyện Chợ Đồn, tỉnh Bắc Kạn</t>
    </r>
  </si>
  <si>
    <r>
      <rPr>
        <sz val="9"/>
        <rFont val="Times New Roman"/>
        <family val="1"/>
      </rPr>
      <t>Đường cấp C, chiều dài 1200m</t>
    </r>
  </si>
  <si>
    <r>
      <rPr>
        <sz val="9"/>
        <rFont val="Times New Roman"/>
        <family val="1"/>
      </rPr>
      <t>Lắp đặt hệ thống loa thôn Khuổi Kẹn, thôn Phja Khao, xã Bản Thi, huyện Chợ Đồn, tỉnh Bắc Kạn</t>
    </r>
  </si>
  <si>
    <r>
      <rPr>
        <sz val="10"/>
        <rFont val="Times New Roman"/>
        <family val="1"/>
      </rPr>
      <t>Thôn Phja Khao, Khuổi kẹn hiện tại chưa có hệ thống loa truyền thanh</t>
    </r>
  </si>
  <si>
    <r>
      <rPr>
        <sz val="9"/>
        <rFont val="Times New Roman"/>
        <family val="1"/>
      </rPr>
      <t>2 thôn</t>
    </r>
  </si>
  <si>
    <r>
      <rPr>
        <sz val="9"/>
        <rFont val="Times New Roman"/>
        <family val="1"/>
      </rPr>
      <t>Xây dựng Cầu và đường mở rộng khu dân cư của xã tại thôn Bản Nhượng vị trí từ ngã ba Trụ sở Công an xã kéo đến đường Việt trì ao, xã  Bản Thi, huyện Chợ Đồn, tỉnh Bắc Kạn</t>
    </r>
  </si>
  <si>
    <r>
      <rPr>
        <sz val="10"/>
        <rFont val="Times New Roman"/>
        <family val="1"/>
      </rPr>
      <t>Hiện là cánh đồng</t>
    </r>
  </si>
  <si>
    <r>
      <rPr>
        <sz val="10"/>
        <rFont val="Times New Roman"/>
        <family val="1"/>
      </rPr>
      <t>Mở rộng khu dân cư phát triển trung tâm xã</t>
    </r>
  </si>
  <si>
    <r>
      <rPr>
        <sz val="8"/>
        <rFont val="Times New Roman"/>
        <family val="1"/>
      </rPr>
      <t>Phù hợp với quy hoạch chung xã Bản Thi  đến năm 2030 sẽ được phê duyệt trong năm 2025</t>
    </r>
  </si>
  <si>
    <r>
      <rPr>
        <sz val="10"/>
        <rFont val="Times New Roman"/>
        <family val="1"/>
      </rPr>
      <t>2029-2030</t>
    </r>
  </si>
  <si>
    <r>
      <rPr>
        <sz val="9"/>
        <rFont val="Times New Roman"/>
        <family val="1"/>
      </rPr>
      <t>Mở rộng đường cua đầu cầu Nhà thương, thôn Bản nhượng, xã  Bản Thi, huyện Chợ Đồn, tỉnh Bắc Kạn</t>
    </r>
  </si>
  <si>
    <r>
      <rPr>
        <sz val="10"/>
        <rFont val="Times New Roman"/>
        <family val="1"/>
      </rPr>
      <t>Hiện nay đã có đường bê tông tuy nhiên khi mưa lũ ngầm tràn không qua được ngập lên</t>
    </r>
  </si>
  <si>
    <r>
      <rPr>
        <sz val="9"/>
        <rFont val="Times New Roman"/>
        <family val="1"/>
      </rPr>
      <t>Mở đường</t>
    </r>
  </si>
  <si>
    <r>
      <rPr>
        <sz val="8"/>
        <rFont val="Times New Roman"/>
        <family val="1"/>
      </rPr>
      <t>Phù hợp với quy hoạch chung xã Bản Thi  đến năm 2030 sẽ được phê duyệt trong năm 2026</t>
    </r>
  </si>
  <si>
    <r>
      <rPr>
        <sz val="9"/>
        <rFont val="Times New Roman"/>
        <family val="1"/>
      </rPr>
      <t>DĐường ngõ xóm thôn hợp tiến từ nhà ông Đường đến nhà ông Pẩu,xã  Bản Thi, huyện Chợ Đồn, tỉnh Bắc Kạn</t>
    </r>
  </si>
  <si>
    <r>
      <rPr>
        <sz val="9"/>
        <rFont val="Times New Roman"/>
        <family val="1"/>
      </rPr>
      <t>DĐường BTXM</t>
    </r>
  </si>
  <si>
    <r>
      <rPr>
        <sz val="9"/>
        <rFont val="Times New Roman"/>
        <family val="1"/>
      </rPr>
      <t>DĐường ngõ xóm thôn Bản Nhượng từ nhà ông Thạnh đến nhà ông Dũng,xã  Bản Thi, huyện Chợ Đồn, tỉnh Bắc Kạn</t>
    </r>
  </si>
  <si>
    <r>
      <rPr>
        <sz val="9"/>
        <rFont val="Times New Roman"/>
        <family val="1"/>
      </rPr>
      <t>DĐường ngõ xóm thôn Bản Nhượng từ nhà ông Bang đến nhà ông Bình,xã  Bản Thi, huyện Chợ Đồn, tỉnh Bắc Kạn</t>
    </r>
  </si>
  <si>
    <r>
      <rPr>
        <sz val="9"/>
        <rFont val="Times New Roman"/>
        <family val="1"/>
      </rPr>
      <t>Đường nội đồng thôn Hợp Tiến từ ngã ba sân ban sang ao bèo,xã  Bản Thi, huyện Chợ Đồn, tỉnh Bắc Kạn</t>
    </r>
  </si>
  <si>
    <r>
      <rPr>
        <sz val="9"/>
        <rFont val="Times New Roman"/>
        <family val="1"/>
      </rPr>
      <t>Nước Sinh hoạt thôn Kéo Nàng , xã  Bản Thi, huyện Chợ Đồn, tỉnh Bắc Kạn</t>
    </r>
  </si>
  <si>
    <r>
      <rPr>
        <sz val="9"/>
        <rFont val="Times New Roman"/>
        <family val="1"/>
      </rPr>
      <t>Xây lò đốt rác thôn hợp Tiến, xã  Bản Thi, huyện Chợ Đồn, tỉnh Bắc Kạn</t>
    </r>
  </si>
  <si>
    <r>
      <rPr>
        <sz val="10"/>
        <rFont val="Times New Roman"/>
        <family val="1"/>
      </rPr>
      <t>Tổng Cộng nhu cầu đầu  tư</t>
    </r>
  </si>
  <si>
    <r>
      <rPr>
        <sz val="10"/>
        <rFont val="Times New Roman"/>
        <family val="1"/>
      </rPr>
      <t>Tổng cộng</t>
    </r>
  </si>
  <si>
    <r>
      <rPr>
        <i/>
        <sz val="10"/>
        <rFont val="Times New Roman"/>
        <family val="1"/>
      </rPr>
      <t>(Danh sách gồm 57 danh mục công trình)</t>
    </r>
  </si>
  <si>
    <t>Giao thông</t>
  </si>
  <si>
    <t>Stt</t>
  </si>
  <si>
    <t>Địa điểm</t>
  </si>
  <si>
    <t>Dự kiến TMĐT</t>
  </si>
  <si>
    <t>Sự cần thiết đầu tư</t>
  </si>
  <si>
    <t>Dự kiến quy mô</t>
  </si>
  <si>
    <t>Dự kiến hiệu quả đầu tư</t>
  </si>
  <si>
    <t>Ghi chú</t>
  </si>
  <si>
    <t>Thuỷ lợi</t>
  </si>
  <si>
    <t>STT</t>
  </si>
  <si>
    <t>Danh mục dự án</t>
  </si>
  <si>
    <t>Dự kiến năm TH</t>
  </si>
  <si>
    <t>Thôn Pác Cộp</t>
  </si>
  <si>
    <t>Đường vào khu nghĩa địa - đài tưởng Niệm Nà Kén</t>
  </si>
  <si>
    <t>Thôn Che Ngù</t>
  </si>
  <si>
    <t>L =150m, B=0,3m, H= 0,18cm</t>
  </si>
  <si>
    <t>Xây mới nhà bia ghi tên liệt sỹ xã Yên Thượng</t>
  </si>
  <si>
    <t>L = 40, B= 2, H= 2,5</t>
  </si>
  <si>
    <t>Xây mới Chợ xã Yên Thượng</t>
  </si>
  <si>
    <t>Làm sân Vận động Thể Thao xã</t>
  </si>
  <si>
    <t>Xây nhà Công Vụ UBND xã</t>
  </si>
  <si>
    <t>UBND xã</t>
  </si>
  <si>
    <t>Xây nhà công vụ mới 2 tầng</t>
  </si>
  <si>
    <t>Xây trụ sở quân Sự xã</t>
  </si>
  <si>
    <t>Xây trụ sở QS xã 2 tầng</t>
  </si>
  <si>
    <t>DANH MỤC DỰ ÁN KHỞI CÔNG MỚI ĐỀ XUẤT GIAI ĐOẠN 2026-2030</t>
  </si>
  <si>
    <t>(Kèm theo Nghị quyết số 43  /NQ-UBND ngày 10  tháng 9 năm 2024 của HĐND xã Yên Thịnh)</t>
  </si>
  <si>
    <t>Danh mục dự án
(Thứ tự ưu tiên)</t>
  </si>
  <si>
    <t>Dự kiến TMĐT(Tỷ đồng)</t>
  </si>
  <si>
    <t>Sự phù hợp với quy hoạch
(ghi rõ tên quy hoạch: sử dụng đất, đô thị, nông thôn,... và số Quyết định phê duyệt quy hoạch)</t>
  </si>
  <si>
    <t>I</t>
  </si>
  <si>
    <t>Đập thuỷ lợi Tông Chủ thôn Bản Loàn, xã Yên Thịnh. Huyện Chợ Đồn, tỉnh Bắc Kạn</t>
  </si>
  <si>
    <t>Thôn Bản Loàn, xã Yên Thịnh. Huyện Chợ Đồn, tỉnh Bắc Kạn</t>
  </si>
  <si>
    <t>Đập tạm, hàng năm nhân dân phải tự sửa chưa bằng các vật liệu tre, nữa, gỗ, xếp đá</t>
  </si>
  <si>
    <t>Chiều dài 10m Đập kiên cố</t>
  </si>
  <si>
    <t>Đảm bảo nước tưới tiêu cho cánh đồng lúa, ao diện tích khoảng 1,8ha</t>
  </si>
  <si>
    <t>Đập thuỷ lợi Nà Luộc thôn Bản Loàn, xã Yên Thịnh. Huyện Chợ Đồn, tỉnh Bắc Kạn</t>
  </si>
  <si>
    <t>Chiều dài 13m Đập kiên cố</t>
  </si>
  <si>
    <t>Đảm bảo nước tưới tiêu cho cánh đồng lúa, ao, diện tích khoảng 2,2ha</t>
  </si>
  <si>
    <t>Kè chống xói lở đường trục thôn đoạn dưới nhà ông Thuyết thôn Bản Loàn, xã Yên Thịnh, huyện Chợ Đồn, tỉnh Bắc Kạn</t>
  </si>
  <si>
    <t>Thôn Bản Loàn, xã Yên Thịnh, huyện Chợ Đồn, tỉnh Bắc Kạn</t>
  </si>
  <si>
    <t>Hiện trạng là bờ suối, đang xói lở vào mép đường bê tông</t>
  </si>
  <si>
    <t>Chiều dài 30m, kè đá</t>
  </si>
  <si>
    <t>Bảo vệ mặt đường bê tông, đảm bảo việc lưu thông xe cộ, đi lại của người dân, học sinh.</t>
  </si>
  <si>
    <t>Đập Nà Phầy thôn Bản Vay, xã Yên Thịnh, huyện Chợ Đồn, tỉnh Bắc Kạn</t>
  </si>
  <si>
    <t>Thôn Bản Vay, xã Yên Thịnh, huyện Chợ Đồn, tỉnh Bắc Kạn</t>
  </si>
  <si>
    <t>Chiều dài 12m, cao 1,5m. Đập kiên cố</t>
  </si>
  <si>
    <t>Đảm bảo nước tưới tiêu cho cánh đồng lúa, ao diện tích khoảng 1,1ha</t>
  </si>
  <si>
    <t>Kè chống xói lở cánh đồng Thuôn Mòn, thôn Bó Pết, xã Yên Thịnh, Huyện Chợ Đồn, tỉnh Bắc Kạn</t>
  </si>
  <si>
    <t>Thôn Bó Pết, xã Yên Thịnh, Huyện Chợ Đồn, tỉnh Bắc Kạn</t>
  </si>
  <si>
    <t>Khi mưa lũ sẽ tràn bờ Đã và đang gây xói lở cho cánh đồng</t>
  </si>
  <si>
    <t>Chiều dài 75m, Kè đá</t>
  </si>
  <si>
    <t>Ngăn xói lở đối với cánh đồng, diện tích khoảng 4ha</t>
  </si>
  <si>
    <t>Kè chống lở cánh đồng Tông Chao đoạn ruộng ông Lường Thanh Tùng, thôn Bó Pết, xã Yên Thịnh. Huyện Chợ Đồn, tỉnh Bắc Kạn</t>
  </si>
  <si>
    <t>Thôn Bó Pết, xã Yên Thịnh. Huyện Chợ Đồn, tỉnh Bắc Kạn</t>
  </si>
  <si>
    <t>Chiều dài 82m, kè đá</t>
  </si>
  <si>
    <t>Ngăn xói lở đối với cánh đồng, diện tích khoảng 3ha</t>
  </si>
  <si>
    <t>Kè chống lở cánh đồng Tông Chao đoạn ruộng ông Lương Ngọc Cường, thôn Bó Pết, xã Yên Thịnh. Huyện Chợ Đồn, tỉnh Bắc Kạn</t>
  </si>
  <si>
    <t>Chiều dài 65m Kè đá</t>
  </si>
  <si>
    <t>Đập, kênh mương Nà Khương thôn Nà Pját, xã Yên Thịnh</t>
  </si>
  <si>
    <t>Thôn Nà Pját, xã Yên Thịnh, Huyện Chợ Đồn, tỉnh Bắc Kạn</t>
  </si>
  <si>
    <t>Hiện trạng đập tạm, chưa có mương</t>
  </si>
  <si>
    <t>Chiều dài đập 7m, mương 15m</t>
  </si>
  <si>
    <t>Cung cấp nước tưới tiêu cho ruộng lúa diện tích khoàng 3000m2</t>
  </si>
  <si>
    <t>Kè chống xói lở Tông Mu đoạn Cốc Lang thôn Nà Dài, xã Yên Thịnh, huyện Chợ Đồn, tỉnh Bắc Kạn</t>
  </si>
  <si>
    <t>Thôn Nà Dài, xã Yên Thịnh, huyện Chợ Đồn, tỉnh Bắc Kạn</t>
  </si>
  <si>
    <t>Hiện trạng là bờ suối, Khi mưa lũ sẽ tràn bờ Đã và đang gây xói lở cho cánh đồng</t>
  </si>
  <si>
    <t>Chiều dài 300m, kè đá</t>
  </si>
  <si>
    <t>Ngăn xói mòn đối với cánh đồng, diện tích khoảng 3ha</t>
  </si>
  <si>
    <t>Kè chống xói lở Tông Mu đoạn trước nhà ông Dũng thôn Nà Dài, xã Yên Thịnh, huyện Chợ Đồn, tỉnh Bắc Kạn</t>
  </si>
  <si>
    <t>Kè chống xói lở kênh mương Thôm Kẹm thôn Bản Đồn, xã Yên Thịnh, huyện Chợ Đồn, tỉnh Bắc Kạn</t>
  </si>
  <si>
    <t>Thôn Bản Đồn, xã Yên Thịnh, huyện Chợ Đồn, tỉnh Bắc Kạn</t>
  </si>
  <si>
    <t xml:space="preserve">Hiện trạng là mương đất, khe thoát nước, Khi mưa lũ sẽ tràn bờ đất đá trôi gây vùi lấp cánh đồng, kênh mương, ruộng lúa </t>
  </si>
  <si>
    <t>Chiều dài 250m</t>
  </si>
  <si>
    <t>Ngăn đất đá vùi lấp cánh đồng, kênh mương, diện tích khoảng 3ha</t>
  </si>
  <si>
    <t>Kè chống xói cánh đồng Nà Lồm  thôn Bản Cậu, xã Yên Thịnh, huyện Chợ Đồn, tỉnh Bắc Kạn</t>
  </si>
  <si>
    <t>Thôn Bản Cậu, xã Yên Thịnh, huyện Chợ Đồn, tỉnh Bắc Kạn</t>
  </si>
  <si>
    <t>Chiều dài 62m, Kè đá</t>
  </si>
  <si>
    <t>Ngăn xói mòn đối với cánh đồng, diện tích khoảng 1,5ha</t>
  </si>
  <si>
    <t>Kè chống xói lở Chợ Bản Cậu, xã Yên Thịnh, huyện Chợ Đồn</t>
  </si>
  <si>
    <t>Thôn Bản Cậu, xã Yên Thịnh. Huyện Chợ Đồn, tỉnh Bắc Kạn</t>
  </si>
  <si>
    <t>Hiện trạng là bờ suối, đang xói lở vào tường bao của Chợ</t>
  </si>
  <si>
    <t>Chiều dài 150m, kè đá</t>
  </si>
  <si>
    <t>Ngăn xói lở vào chợ, bảo vệ các công trình phụ chợ của Chợ Bản Cậu</t>
  </si>
  <si>
    <t>Kênh mương Tông Ngàn, thôn Bản Cậu, xã Yên Thịnh, huyện Chợ Đồn, tỉnh Bắc Kạn</t>
  </si>
  <si>
    <t>Hiện trạng là mương xây, đã được đầu tư từ năm 2001</t>
  </si>
  <si>
    <t>Chiều dài 538m, 40x40cm</t>
  </si>
  <si>
    <t>Đảm bảo tưới tiêu cho cánh đồng diện tích khoảng 4,2ha</t>
  </si>
  <si>
    <t>Đập Nà Chao thôn Bản Cậu, xã Yên Thịnh, huyện Chợ Đồn, tỉnh Bắc Kạn</t>
  </si>
  <si>
    <t>Chiều dài 6m, cao 1,5m, đập bê tông</t>
  </si>
  <si>
    <t>Đảm bảo nước tưới tiêu cho cánh đồng lúa, ao</t>
  </si>
  <si>
    <t>Đập phai Hai Đắc thôn Khuổi Lịa, xã Yên Thịnh, huyện Chợ Đồn, tỉnh Bắc Kạn</t>
  </si>
  <si>
    <t>Thôn Khuổi Lịa, xã Yên Thịnh. Huyện Chợ Đồn, tỉnh Bắc Kạn</t>
  </si>
  <si>
    <t>Chưa có phai, chưa có mương</t>
  </si>
  <si>
    <t>Xât đập, lắp ống xi phông để dẫn nước chiều dài 80m</t>
  </si>
  <si>
    <t>Đảm bảo nước tưới tiêu cho cánh đồng lúa, ao diện tích 0,4ha</t>
  </si>
  <si>
    <t>Rãnh thoát nước đường trục thôn đoạn từ nhà ông Hà lên Kéo Cặp, thôn Khuổi Lịa, xã Yên Thịnh</t>
  </si>
  <si>
    <t xml:space="preserve">Hiện trạng là rãnh đất, mỗi khi mưa to, nước nhiều gây xói mòn mặt đường bê tông </t>
  </si>
  <si>
    <t>Chiều dài 200m, bê tông</t>
  </si>
  <si>
    <t>Bảo vệ mặt đường bê tông và việc đi lại của học sinh, người dân</t>
  </si>
  <si>
    <t>Kè chống xói lở cánh đồng Khuổi Lịa đoạn từ nhà ông Hà đến hết cánh đồng, thôn Khuổi Lịa, xã Yên Thịnh</t>
  </si>
  <si>
    <t xml:space="preserve">Hiện trạng là khe nước, mỗi khi mưa to, nước nhiều gây xói lở cho cánh đồng </t>
  </si>
  <si>
    <t>Chiều dài 180m, kè đá</t>
  </si>
  <si>
    <t>Bảo vệ mặt đường bê tông và việc đi lại của học sinh, người dân, bảo vệ mặt đường bê tông</t>
  </si>
  <si>
    <t>Kè Tông Phja thôn Bản Loàn, xã Yên Thịnh, huyện Chợ Đồn, tỉnh Bắc Kạn</t>
  </si>
  <si>
    <t>Mỗi khi mưa to nước lũ tràn bờ gây xói lở cho cánh đồng</t>
  </si>
  <si>
    <t>Chiều dài 10m, cao 1m kè đá</t>
  </si>
  <si>
    <t>Chống xói lở cho cánh đồng lúa, ao diện tích khoảng 1ha</t>
  </si>
  <si>
    <t>Kè chống xói lở đường đoạn dưới nhà ông Đình thôn Bản Loàn, xã Yên Thịnh, huyện Chợ Đồn, tỉnh Bắc Kạn</t>
  </si>
  <si>
    <t>thôn Bản Loàn, xã Yên Thịnh, huyện Chợ Đồn, tỉnh Bắc Kạn</t>
  </si>
  <si>
    <t>Hiện trạng bên dưới là ruộng lúa, có nguy cơ gây xói lở ảnh hưởng đến mặt đường bê tông xi măng</t>
  </si>
  <si>
    <t>Chiều dài 22m, kè đá</t>
  </si>
  <si>
    <t>Kênh mương Nà chủ, thôn Bản Loàn, xã Yên Thịnh, huyện Chợ Đồn, tỉnh Bắc Kạn</t>
  </si>
  <si>
    <t>Mương đất chưa được đầu tư xây dựng</t>
  </si>
  <si>
    <t xml:space="preserve">Chiều dài 70m,  </t>
  </si>
  <si>
    <t>Đảm bảo nước tưới tiêu cho cánh đồng Nà Chủ</t>
  </si>
  <si>
    <t>Kè chống xói lở đường trục thôn đoạn dười nhà ông Ma Duy Dô, thôn Bản Vay, xã Yên Thịnh</t>
  </si>
  <si>
    <t>thôn Bản Vay, xã Yên Thịnh, huyện Chợ Đồn, tỉnh Bắc Kạn</t>
  </si>
  <si>
    <t>Chiều dài 20m, Cầu bê tông</t>
  </si>
  <si>
    <t>Kè chống xói lở đường trục thôn đoạn dười nhà ông Quân, thôn Bản Vay, xã Yên Thịnh</t>
  </si>
  <si>
    <t>Kênh mương Thôm Nọi thôn Bó Pết, xã Yên Thịnh, huyện Chợ Đồn, tỉnh Bắc Kạn</t>
  </si>
  <si>
    <t>thôn Bó Pết, xã Yên Thịnh, huyện Chợ Đồn, tỉnh Bắc Kạn</t>
  </si>
  <si>
    <t>Hiện trạng mương đất, hay sạt lở khi mưa lũ, không đủ nước tưới tiêu cho cánh đồng</t>
  </si>
  <si>
    <t>Chiều dài 187m, bê tông</t>
  </si>
  <si>
    <t>Đảm bảo nước tưới tiêu cho cánh đồng lúa, ao diện tích khoảng 3ha</t>
  </si>
  <si>
    <t>Kênh mương Thuôn Mòn thôn Bó Pết, xã Yên Thịnh, huyện Chợ Đồn, tỉnh Bắc Kạn</t>
  </si>
  <si>
    <t>Chiều dài 75m, bê tông</t>
  </si>
  <si>
    <t>Đảm bảo nước tưới tiêu cho cánh đồng lúa, ao diện tích khoảng 4ha</t>
  </si>
  <si>
    <t>Kè chống xói lở cánh đồng Khuổi Lịa Nưa thôn Khuổi Lịa, xã Yên Thịnh, huyện Chợ Đồn, tỉnh Bắc Kạn</t>
  </si>
  <si>
    <t>Thôn Khuổi Lịa, xã Yên Thịnh, huyện Chợ Đồn, tỉnh Bắc Kạn</t>
  </si>
  <si>
    <t>Khi mưa lũ sẽ tràn bờ đã và đang gây xói lở cho cánh đồng</t>
  </si>
  <si>
    <t>Chiều dài 40m, kè đá</t>
  </si>
  <si>
    <t>Ngăn xói lở đối với cánh đồng, diện tích khoảng 0,4ha</t>
  </si>
  <si>
    <t>Kênh mương Tông Chợ-Tông Lanh thôn Bản Đồn, xã Yên Thịnh, huyện Chợ Đồn, tỉnh Bắc Kạn</t>
  </si>
  <si>
    <t>Thôn Bản Đồn, xã Yên Thịnh. Huyện Chợ Đồn, tỉnh Bắc Kạn</t>
  </si>
  <si>
    <t>Chiều dài 800m, bê tông</t>
  </si>
  <si>
    <t>Kênh mương Tông Làng thôn Bản Đồn, xã Yên Thịnh, huyện Chợ Đồn, tỉnh Bắc Kạn</t>
  </si>
  <si>
    <t>Chiều dài 300, bê tông</t>
  </si>
  <si>
    <t>Đảm bảo nước tưới tiêu cho cánh đồng lúa, ao diện tích khoảng 2ha</t>
  </si>
  <si>
    <t>Đường nội đồng đoạn từ Thôm Phin đến Phai Nò thôn Nà Dài, xã Yên Thịnh, huyện Chợ Đồn, tỉnh Bắc Kạn</t>
  </si>
  <si>
    <t>Đường đất, bờ ruộng, nhân dân tự đắp, hay bị sạt lở</t>
  </si>
  <si>
    <t>Chiều dài 300m, bê tông xi măng, rộng 2m</t>
  </si>
  <si>
    <t xml:space="preserve">Đảm bảo việc đi lại sản xuất, canh tác của người dân </t>
  </si>
  <si>
    <t>Đường nội đồng đoạn từ Thôm Phin đến  nhà ông Toại, thôn Nà Dài, xã Yên Thịnh, huyện Chợ Đồn, tỉnh Bắc Kạn</t>
  </si>
  <si>
    <t>Chiều dài 500m, bê tông xi măng, rộng 2m</t>
  </si>
  <si>
    <t>Đảm bảo việc đi lại sản xuất, canh tác của người dân diện tích khoảng 3ha</t>
  </si>
  <si>
    <t>Đường nội đồng đoạn từ nhà ông Dũng đến phai Cát, thôn Nà Dài, xã Yên Thịnh, huyện Chợ Đồn, tỉnh Bắc Kạn</t>
  </si>
  <si>
    <t>Đường vào khu kinh tế thôn Khuổi Lịa, xã Yên Thịnh. Huyện Chợ Đồn, tỉnh Bắc Kạn</t>
  </si>
  <si>
    <t>Hiện trạng là đường đất rộng 3m</t>
  </si>
  <si>
    <t>Bê tông xi măng chiều dài 800m</t>
  </si>
  <si>
    <t>Đảm bảo việc đi lại phát triển sản xuất, canh tác của người dân</t>
  </si>
  <si>
    <t>Đường ngõ xóm đoạn từ đường trục thôn đến nhà ông Bàn Thừa Tình, thôn Khuổi Lịa, xã Yên Thịnh, huyện Chợ Đồn, tỉnh Bắc Kạn</t>
  </si>
  <si>
    <t>Đường ngõ xóm đoạn từ đường trục thôn đến nhà ông Loan thôn Bản Cậu, xã Yên Thịnh, huyện Chợ Đồn, tỉnh Bắc Kạn</t>
  </si>
  <si>
    <t>Đường đất, mỗi khi mưa to, nngười dân đi lại khó khăn</t>
  </si>
  <si>
    <t>Chiều dài 66m, bê tông xi măng</t>
  </si>
  <si>
    <t>Đảm bảo việc đi lại sản xuất, canh tác của người dân</t>
  </si>
  <si>
    <t>Đường ngõ xóm đoạn từ đường QL 3B đến nhà ông Nông Văn Thâm thôn Bản Cậu, xã Yên Thịnh, huyện Chợ Đồn, tỉnh Bắc Kạn</t>
  </si>
  <si>
    <t>Chiều dài 22m, bê tông xi măng</t>
  </si>
  <si>
    <t xml:space="preserve">Đường nội đồng đoạn từ nhà ông Vượng đến Loòng Búng thôn Bản Đồn, xã Yên Thịnh </t>
  </si>
  <si>
    <t>Hiện trạng là bờ ruộng, ruộng lúa</t>
  </si>
  <si>
    <t>Chiều dài 1000m, bê tông</t>
  </si>
  <si>
    <t>Đảm bảo việc đi lại vận chuyển lương thực, thu hoạch nông sản, sản xuất của người dân</t>
  </si>
  <si>
    <t>Đường vào khu kinh tế Khuôn Peo thôn Phố Cậu, xã Yên Thịnh, Huyện Chợ Đồn, tỉnh Bắc Kạn</t>
  </si>
  <si>
    <t>Thôn Phố Cậu, xã Yên Thịnh, Huyện Chợ Đồn, tỉnh Bắc Kạn</t>
  </si>
  <si>
    <t>Hiện trạng đường mòn, men theo chân đồi, khe suối</t>
  </si>
  <si>
    <t>Chiều dài 360m, san lấp mặt bằng, rải cấp phối</t>
  </si>
  <si>
    <t>Vận chuyển gỗ trồng, phát triển sản xuất nông nghiệp diện tích khoảng 150ha</t>
  </si>
  <si>
    <t>Đồ án quy hoạch</t>
  </si>
  <si>
    <t>Cầu Tạng Loàn tuyến đường Bản Loàn xã Yên Thịnh nối Bản Man, xã Bình Phú, huyện Chiêm Hoá tỉnh Tuyên Quang.</t>
  </si>
  <si>
    <t>Hiện trạng là cầu tạm, nhân dân 2 thôn tự bắc tạm qua suối, mỗi khi mưa to nước lũ không thể đi lại và trôi mất cầu tạm</t>
  </si>
  <si>
    <t>Chiều dài 15m, Cầu bê tông</t>
  </si>
  <si>
    <t xml:space="preserve">Đảm bảo việc đi lại, giao lưu hàng hoá giữa 2 xã, 2 huyện  </t>
  </si>
  <si>
    <t>Cầu Đán Lạ thôn Bó Pết, xã Yên Thịnh. Huyện Chợ Đồn, tỉnh Bắc Kạn</t>
  </si>
  <si>
    <t xml:space="preserve">Hiện trạng là cầu tạm, làm bằng tre, gỗ. Hàng năm phải làm mới </t>
  </si>
  <si>
    <t>Chiều dài 20m, Bê tông xi măng</t>
  </si>
  <si>
    <t xml:space="preserve">Khu di tích lịch sử Nền xưởng quân giới trung ương j1,j2, j3, tham quan bảo vệ, vận chuyển gỗ, nông sản diện tích khoảng 200ha </t>
  </si>
  <si>
    <t>Cầu Khuổi Lịa đoạn 1 thôn Khuổi Lịa, xã Yên Thịnh, huyện Chợ Đồn, tỉnh Bắc Kạn</t>
  </si>
  <si>
    <t>Hiện trạng là đập tràn, hiện nay đã xuống cấp, mỗi khi mưa to nước lũ ảnh hưởng học sinh đi học, người dân đi lại</t>
  </si>
  <si>
    <t>Chiều dài 15m, Cầu bê tông xi măng</t>
  </si>
  <si>
    <t>Đảm bảo việc đi lạicủa người dân, cho học sinh đi học</t>
  </si>
  <si>
    <t>Cầu Khuổi Lịa đoạn 2 thôn Khuổi Lịa, xã Yên Thịnh, huyện Chợ Đồn, tỉnh Bắc Kạn</t>
  </si>
  <si>
    <t>Chiều dài 20m, Cầu bê tông xi măng</t>
  </si>
  <si>
    <t>Đảm bảo việc đi lại của người dân, cho học sinh đi học của 35 hộ dân</t>
  </si>
  <si>
    <t>Cầu Tông Ngàn thôn Bản Cậu, xã Yên Thịnh, huyện Chợ Đồn, tỉnh Bắc Kạn</t>
  </si>
  <si>
    <t>Hiện trạng là suối, do lòng suối rộng, người dân di chuyển hàng ngày bằng cách lội suối chứ không có con đường nào khác, mỗi khi mưa to nước lũ các hộ gia đình cá nhân sẽ bị chia cắt.</t>
  </si>
  <si>
    <t>Chiều dài 20m Cầu treo</t>
  </si>
  <si>
    <t>Đảm bảo việc đi lại của người dân, cho học sinh đi học của 03 hộ dân</t>
  </si>
  <si>
    <t>công trình nông nghiệp và PTNT</t>
  </si>
  <si>
    <t>Xây dựng hệ thống nước sạch thôn Nà Pját, xã Yên Thịnh, Huyện Chợ Đồn, tỉnh Bắc Kạn</t>
  </si>
  <si>
    <t>Đã được đầu tư xây dựng hiện nay công trình đã xuống cấp, hư hỏng không đảm bảo việc cung cấp đủ nước sinh hoạt</t>
  </si>
  <si>
    <t>3.000m, Bể chứa, bể lắng, ống dẫn, lắp đồng hồ</t>
  </si>
  <si>
    <t>Cung cấp nước sinh hoạt cho 40 hộ gia đình, cá nhân</t>
  </si>
  <si>
    <t>Xây dựng hệ thống nước sạch Bản Cậu-Phố Cậu, thôn Bản Cậu, xã Yên Thịnh</t>
  </si>
  <si>
    <t>Thôn Bản Cậu, xã Yên Thịnh, Huyện Chợ Đồn, tỉnh Bắc Kạn</t>
  </si>
  <si>
    <t>1.800m, Bể chứa, bể lắng, ống dẫn, lắp đồng hồ</t>
  </si>
  <si>
    <t>Cung cấp đầy đủ nước sạch cho 80 hộ gia đình, cá nhân một cách hợp lý</t>
  </si>
  <si>
    <t>Xậy dựng hệ thống nước sạch Bản Đồn-Nà Dài, xã Yên Thịnh, huyện Chợ Đồn, tỉnh Bắc Kạn</t>
  </si>
  <si>
    <t>1,800m, Bể chứa, bể lắng, ống dẫn, lắp đồng hồ</t>
  </si>
  <si>
    <t>Đảm báo nước sinh sạch phục vụ sinh hoạt cho 115 hộ gia đình cá nhân của thôn Bản Đồn, Nà Dài</t>
  </si>
  <si>
    <t>Xây dựng hệ thống nước sách thôn Pác Cuồng, xã Yên Thịnh</t>
  </si>
  <si>
    <t>Thôn Pác Cuồng, xã Yên Thịnh, Huyện Chợ Đồn, tỉnh Bắc Kạn</t>
  </si>
  <si>
    <t>1000m, Bể chứa, bể lắng, ống dẫn, lắp đồng hồ</t>
  </si>
  <si>
    <t>Cung cấp đầy đủ nước sạch cho 56 hộ gia đình, cá nhân một cách hợp lý</t>
  </si>
  <si>
    <t>DANH MỤC ĐẦU TƯ CÔNG GIAI ĐOẠN 2026-2030</t>
  </si>
  <si>
    <t>Vốn Ngân sách Trung ương</t>
  </si>
  <si>
    <t xml:space="preserve"> xã Yên Thịnh</t>
  </si>
  <si>
    <t>Phù hợp theo quy hoạch, dự kiến điều chỉnh giai đoạn 2026-2030</t>
  </si>
  <si>
    <t>Quy hoạch chung xây dựng xã Yên Thịnh</t>
  </si>
  <si>
    <t>UBND xã được thành lập trên cơ sở sáp nhập 03 xã, hiện nay chưa được quy hoạch lại theo địa giới hành chính của xã mới</t>
  </si>
  <si>
    <t>Xây dựng trụ sở UBND xã Yên Thịnh và các hạng mục phụ trợ</t>
  </si>
  <si>
    <t>Thôn Bản Nhượng, xã Yên Thịnh</t>
  </si>
  <si>
    <t xml:space="preserve">Trụ sở UBND xã hiện nay chưa đáp ứng được quy mô, diện tích để đảm bảo cho cán bộ, công chức (sau sáp nhập); hiện nay phải bố trí trụ sở ở 02 địa điểm (cách nhau khoảng khoảng 3,5km) </t>
  </si>
  <si>
    <t>Đảm bảo địa điểm làm việc của cán bộ công chức (sau sắp xếp) và trung tâm hành chính công được tập trung</t>
  </si>
  <si>
    <t>II</t>
  </si>
  <si>
    <t>Vốn Đầu tư Chương trình MTQG</t>
  </si>
  <si>
    <t>Kè chống xói lở trường Mầm non Yên Thịnh, thôn Pác Cuồng, xãYên Thịnh</t>
  </si>
  <si>
    <t>Thôn Pác Cuồng, xã Yên Thịnh, huyện Chợ Đồn, tỉnh Bắc Kạn</t>
  </si>
  <si>
    <t>Sạt ta luy dương, gây mất an toàn cho giáo viên, học sinh</t>
  </si>
  <si>
    <t>Chiều dài 100m, kè đá kiên cố cao 12m</t>
  </si>
  <si>
    <t>DĐảm bảo an toàn cho học sinh, giáo viên và các hoạt động của trường Mầm non Yên Thịnh</t>
  </si>
  <si>
    <t>Nguồn vốn NSĐP</t>
  </si>
  <si>
    <t>TT</t>
  </si>
  <si>
    <r>
      <t>Rộng 3000m</t>
    </r>
    <r>
      <rPr>
        <vertAlign val="superscript"/>
        <sz val="13"/>
        <color rgb="FFFF0000"/>
        <rFont val="Times New Roman"/>
        <family val="1"/>
      </rPr>
      <t>2</t>
    </r>
    <r>
      <rPr>
        <sz val="13"/>
        <color rgb="FFFF0000"/>
        <rFont val="Times New Roman"/>
        <family val="1"/>
      </rPr>
      <t xml:space="preserve"> xây tường bao xung quanh</t>
    </r>
  </si>
  <si>
    <t>Địa chỉ đầu tư</t>
  </si>
  <si>
    <t>Dự kiến TMĐT (triệu đồng)</t>
  </si>
  <si>
    <t>Xây cầu tràn thôn Tân Minh đoạn quốc lộ 3B vào Bản Liên, xã Yên Thịnh, tỉnh Thái Nguyên</t>
  </si>
  <si>
    <t>Đường ngõ xóm thôn Tân Minh, xã Yên Thịnh</t>
  </si>
  <si>
    <t>Đường nội đồng thôn Tân Minh, xã Yên Thịnh</t>
  </si>
  <si>
    <t>Đường nội đồng thôn Yên Thượng, xã Yên Thịnh</t>
  </si>
  <si>
    <t>Sửa chữa, nâng cấp trường Tiểu học Yên Thượng xã Yên Thịnh, tỉnh Thái Nguyên</t>
  </si>
  <si>
    <t>Kè bảo vệ đường trục thôn Yên Thượng (đoạn Nà Huống), xã Yên Thịnh, tỉnh Thái Nguyên</t>
  </si>
  <si>
    <t>Hiện trạng</t>
  </si>
  <si>
    <t>đường đất</t>
  </si>
  <si>
    <t>Đường nội đồng kéo coi thôn Tân Minh</t>
  </si>
  <si>
    <t xml:space="preserve">Kênh mương kéo coi thôn Tân Minh </t>
  </si>
  <si>
    <t>Mương đất, đoạn đầu nguồn chưa được đầu tư. Phục vụ tưới tiêu cho khoảng 4ha ruộng</t>
  </si>
  <si>
    <t>Kích thước 30x40; dài 300m</t>
  </si>
  <si>
    <t>Đường nội đồng Tông Mền</t>
  </si>
  <si>
    <t>Thôn Tân Minh</t>
  </si>
  <si>
    <t>Đường đất</t>
  </si>
  <si>
    <t>Đường đất, có khoảng 2ha đất trồng lúa, trồng màu, ao…</t>
  </si>
  <si>
    <t>Dài 400 theo quy chuẩn đường nội đồng</t>
  </si>
  <si>
    <t>Dài 300 theo quy chuẩn đường nội đồng</t>
  </si>
  <si>
    <t>Đường ngõ xóm đoạn từ quốc lộ 3B đến nhà ông Trang</t>
  </si>
  <si>
    <t>Dài 100m, xây dựng theo quy chuẩn đường ngõ xóm</t>
  </si>
  <si>
    <t>Đường nội đồng Tông Tào</t>
  </si>
  <si>
    <t>Tân Minh</t>
  </si>
  <si>
    <t>Đường đất, đã có sẵn mặt bằng</t>
  </si>
  <si>
    <t>Dài 80m theo quy chuẩn đường nội đồng</t>
  </si>
  <si>
    <t>Xây dựng đập, kênh mương Phai Tào</t>
  </si>
  <si>
    <t>Phai tạm, chưa có mương, phục vụ diện tích tưới tiêu khoảng 3ha</t>
  </si>
  <si>
    <t>Xây dựng đập rộng 10m, cao 2m; Xây kênh kích thước 30x40, dài 300m</t>
  </si>
  <si>
    <t>Đường nội đồng Tông Lào</t>
  </si>
  <si>
    <t xml:space="preserve">Đường đất, </t>
  </si>
  <si>
    <t>Dài 250m theo quy chuẩn đường nội đồng</t>
  </si>
  <si>
    <t>Đường nội đồng Tông Cộp</t>
  </si>
  <si>
    <t>Dài 150m theo quy chuẩn đường nội đồng</t>
  </si>
  <si>
    <t>Đường trục thôn Yên Thượng đoạn Nà Mòn</t>
  </si>
  <si>
    <t>Thôn Yên Thượng</t>
  </si>
  <si>
    <t>Dài 500m theo quy chuẩn đường giao thông nông thôn</t>
  </si>
  <si>
    <t>3.1</t>
  </si>
  <si>
    <t>Đường nội đồng Tông Luông</t>
  </si>
  <si>
    <t>6.1</t>
  </si>
  <si>
    <t xml:space="preserve">Danh mục dự án </t>
  </si>
  <si>
    <t>Cầu vào khu Đán Lạ, thôn Tân Tiến, xã Yên Thịnh, tỉnh Thái Nguyên</t>
  </si>
  <si>
    <t>Thôn Tân Tiến xã Yên Thịnh</t>
  </si>
  <si>
    <t>Là cầu gỗ không có lan can, có 3 trụ bằng đá được xếp trong rọ cầu có chiều dài khoảng 30m</t>
  </si>
  <si>
    <t>Dự kiến xây dựng cầu dài 34m</t>
  </si>
  <si>
    <t>Thôn Bản Cậu xã Yên Thịnh</t>
  </si>
  <si>
    <t>Đường ngõ xóm đoạn từ QL3B đến vườn ông Giáp thôn Tân Tiến, xã Yên Thịnh, tỉnh Thái Nguyên</t>
  </si>
  <si>
    <t>Đường ngõ xóm thôn Bản Cậu, xã Yên Thịnh</t>
  </si>
  <si>
    <t>Xây dựng nhà ăn + bán trú, công vụ trường TH&amp;THCS Yên Thịnh, xã Yên Thịnh, tỉnh Thái Nguyên</t>
  </si>
  <si>
    <t>Nâng cấp sân thể thao xã Yên Thịnh, tỉnh Thái Nguyên</t>
  </si>
  <si>
    <t>Sân có kích thước 100x39m= khoảng 3.900m2; Bê tông Hiện có 29x28m=812m2.  diện tích còn phải bê tông là 72x39m= khoảng 2.808m2. Đường lên sân đã bê tông dài 7m rộng 3,5m</t>
  </si>
  <si>
    <t xml:space="preserve">Bê tông sân diện tích  72x39m= khoảng 2.808m2. 
- Kè ta luy âm dài 65m  cao 5m
- kè taluy dương dài 37m cao 10m </t>
  </si>
  <si>
    <t>Kênh mương Tông Ngàn, thôn Bản Cậu, xã Yên Thịnh, tỉnh Thái Nguyên</t>
  </si>
  <si>
    <r>
      <t xml:space="preserve">Đường đất: tổng chiều dài </t>
    </r>
    <r>
      <rPr>
        <b/>
        <sz val="14"/>
        <rFont val="Times New Roman"/>
        <family val="1"/>
      </rPr>
      <t>426m</t>
    </r>
    <r>
      <rPr>
        <sz val="14"/>
        <rFont val="Times New Roman"/>
        <family val="1"/>
      </rPr>
      <t>; cụ thể: 
- Đoạn 1 từ QL3B đến nhà ông Lương L=16m b=3m; 
- Đoạn 2 tiếp đến cây xoài bên phải đường L=43m b=2,2m;
- Đoạn 3 tiếp đến lán nhà ông Lành L=230m b=3m; đoạn cuối ( khu nghĩa địa) đến vườn  ông Giáp dài: 137m b= 2m</t>
    </r>
  </si>
  <si>
    <r>
      <t xml:space="preserve">Thực hiện bê tông tuyến đường dài </t>
    </r>
    <r>
      <rPr>
        <b/>
        <sz val="14"/>
        <rFont val="Times New Roman"/>
        <family val="1"/>
      </rPr>
      <t>389m</t>
    </r>
    <r>
      <rPr>
        <sz val="14"/>
        <rFont val="Times New Roman"/>
        <family val="1"/>
      </rPr>
      <t xml:space="preserve"> (bỏ đoạn cuối qua nghĩa địa 37m)</t>
    </r>
  </si>
  <si>
    <r>
      <t xml:space="preserve">Xây mới kênh mương có chiều dài </t>
    </r>
    <r>
      <rPr>
        <b/>
        <sz val="14"/>
        <rFont val="Times New Roman"/>
        <family val="1"/>
      </rPr>
      <t>538m</t>
    </r>
  </si>
  <si>
    <t>Đường ngõ xóm thôn Yên Thượng</t>
  </si>
  <si>
    <t>4.1</t>
  </si>
  <si>
    <t>Đường ngõ xóm Nà Mặn</t>
  </si>
  <si>
    <t>Dài 50m theo quy chuẩn đường ngõ xóm</t>
  </si>
  <si>
    <t>6.2</t>
  </si>
  <si>
    <t>6.3</t>
  </si>
  <si>
    <t>6.4</t>
  </si>
  <si>
    <t>6.5</t>
  </si>
  <si>
    <t>7.1</t>
  </si>
  <si>
    <t>Đường nội thôn Phja Khao đoạn ngã ba nhà ông Quý đến đầu đường liên thôn Thâm Tàu - Phja Khao, xã Yên Thịnh</t>
  </si>
  <si>
    <t>Thôn Phja Khao</t>
  </si>
  <si>
    <t>Đường mòn dân sinh dài khoảng 600m</t>
  </si>
  <si>
    <t>Mở mới nền đường rộng 6m, mặt đường bê tông rộng 3,5m dày 18cm, lớp cấp phối dày 16cm và hoàn thiện hệ thống thoát nước trên tuyến</t>
  </si>
  <si>
    <t>Đường ngõ xóm thôn Bản Nhượng, xã Yên Thịnh</t>
  </si>
  <si>
    <t>Thôn Bản Nhượng</t>
  </si>
  <si>
    <t>Các tuyến đường ngõ xóm thuộc thôn Bản Nhượng có tổng chiều dài khoảng 250m là đường đất</t>
  </si>
  <si>
    <t>Đào mở rộng nền đường và đổ bê tông mặt đường đảm bảo mặt đường rộng 3m, hoàn thiện hệ thống thoát nước trên tuyến</t>
  </si>
  <si>
    <t>Đường ngõ xóm thôn Bản Thi, xã Yên Thịnh</t>
  </si>
  <si>
    <t>Thôn Bản Thi</t>
  </si>
  <si>
    <t>Các tuyến đường ngõ xóm thuộc thôn Bản Thi có tổng chiều dài khoảng 400m là đường đất</t>
  </si>
  <si>
    <t>Đường ngõ xóm thôn Phja Khao, xã Yên Thịnh</t>
  </si>
  <si>
    <t>Các tuyến đường ngõ xóm thuộc thôn Phja Khao có tổng chiều dài khoảng 300m là đường đất</t>
  </si>
  <si>
    <t>Kè bảo vệ đường Kéo Nàng, thôn Bản Nhượng, xã Yên Thịnh</t>
  </si>
  <si>
    <t xml:space="preserve"> Đường bê tông đường kéo nàng (đoạn từ cầu tràn số 2 đến Trạm kiểm lâm), phía giáp bờ suối đã bị hàm ếch có nguy cơ cao gây phá hủy nền đường dài khoảng 40m</t>
  </si>
  <si>
    <t>Kè bê tông trọng lực chiều dài khoảng 40m, chiều cao trung bình 3m</t>
  </si>
  <si>
    <t>Kè bảo vệ trường Mầm non Bản Thi, xã Yên Thịnh</t>
  </si>
  <si>
    <t>Thôn Hợp Tiến</t>
  </si>
  <si>
    <t>Đoạn bờ suối giáp khuôn viên Trường MN Bản Thi đã bị xói lở và thường bị ngập nước vào mùa mưa lũ gây nguy hiểm cho các hoạt động dạy và học của nhà trường</t>
  </si>
  <si>
    <t>Xây dựng kè bảo vệ Trường MN Bản Thi có chiều dài khoảng 60m, cao trung bình 2,5m và xây dựng hàng rào trên đỉnh kè.</t>
  </si>
  <si>
    <t>Kiên cố hoá kênh mương Việt Trì ao thôn Bản Thi, xã Yên Thịnh</t>
  </si>
  <si>
    <t>Một phần kênh mương hiện trạng là mương đất, phai tạm nên lượng nước cung cấp cho một phần diện tích cánh đồng phía bên khe suối giáp đồi không đảm bảo để canh tác</t>
  </si>
  <si>
    <t>Làm kênh mương bằng bê tông xi măng, kích thước 30x40cm, dài khoảng 620m và xây dựng 01 cửa thu lấy nước</t>
  </si>
  <si>
    <t>Kênh mương Bản Nhài thôn Bản Thi, xã Yên Thịnh</t>
  </si>
  <si>
    <t>Kênh mương xây bằng đá, gạch từ năm 2003 đã xuống cấp, rò rỉ nước</t>
  </si>
  <si>
    <t>Làm kênh mương bằng bê tông xi măng, kích thước 40x50cm thay thế kênh mương bị hư hỏng dài khoảng 700m</t>
  </si>
  <si>
    <t>Do ảnh hưởng của mưa lũ, một số vị trí đã bị nước làm xói mòn nền đường,  đã bị hàm ếch có nguy cơ cao gây phá hủy nền đường</t>
  </si>
  <si>
    <t xml:space="preserve">Dự kiến quy mô </t>
  </si>
  <si>
    <t>BIỂU TỔNG HỢP DỰ KIẾN DANH MỤC ĐẦU TƯ THỰC HIỆN CHƯƠNG TRÌNH MTQG GIAI ĐOẠN 2026-2030 XÃ YÊN THỊNH, TỈNH THÁI NGUYÊN</t>
  </si>
  <si>
    <t>Dự kiến năm thực hiện</t>
  </si>
  <si>
    <r>
      <t>Kênh mương xây đầu tư năm 2001 Chiều dài L=</t>
    </r>
    <r>
      <rPr>
        <b/>
        <sz val="14"/>
        <rFont val="Times New Roman"/>
        <family val="1"/>
      </rPr>
      <t>538m</t>
    </r>
    <r>
      <rPr>
        <sz val="14"/>
        <rFont val="Times New Roman"/>
        <family val="1"/>
      </rPr>
      <t>, 40x50cm diện tích tưới tiêu 4,68ha  kênh mương xây đá đã bị rò rỉ nhiều, trong lòng kênh nhiều bùn đất chưa được nạo vét</t>
    </r>
  </si>
  <si>
    <t>Kè chắn nước suối vào đường giao thông đoạn trước cửa nhà Sơn Trung thôn Bản Nhượng</t>
  </si>
  <si>
    <t>Kênh mương phai Thia, xã Yên Thịnh, tỉnh Thái Nguyên</t>
  </si>
  <si>
    <t>Kè chống xói lở đường trục thôn Bản Loàn (đoạn dưới nhà ông Thuyết) xã Yên Thịnh, tỉnh Thái Nguyên</t>
  </si>
  <si>
    <t>Kiên cố hóa đập Phai To (đoạn cuối) thôn Tân Minh, xã Yên Thịnh</t>
  </si>
  <si>
    <t xml:space="preserve">Đường đất, Tổng chiều dài 173m
</t>
  </si>
  <si>
    <t>Thực hiện bê tông tuyến đường dài 173m theo tiêu chuẩn đường ngõ xóm</t>
  </si>
  <si>
    <t>TỔNG CỘNG</t>
  </si>
  <si>
    <t xml:space="preserve">Tu sửa nâng cấp đường liên thôn đoạn từ cầu gỗ Bản Nhượng đến trước cửa nhà ông Hoàng Duy Minh </t>
  </si>
  <si>
    <t>chiều dài ước khoảng 200m, chiều rộng khoảng 6m</t>
  </si>
  <si>
    <t xml:space="preserve">Đầu tư và xây dựng cầu gỗ Bản Nhượng </t>
  </si>
  <si>
    <t>chiều dài khoảng 10m rộng 4m</t>
  </si>
  <si>
    <t>Làm đường ngõ xóm: Từ trục đường chính thôn Kéo Nàng (cũ) lên đến hộ gia đình Triệu Tài Trung</t>
  </si>
  <si>
    <t>chiều dài khoảng 100m, rộng khoảng 4m</t>
  </si>
  <si>
    <t xml:space="preserve">Đầu tư và xây dựng cầu số 1 và cầu số 2 của thôn Kéo Nàng (cũ) </t>
  </si>
  <si>
    <t>Cầu số 1 chiều dài khoảng 30m, rộng khoảng 2m, Cầu số 2 chiều dài khoảng 20m, rộng khoảng 2m</t>
  </si>
  <si>
    <t xml:space="preserve">Tu sửa và nâng cấp đoạn đường liên thôn Kéo Nàng – Khuổi Kẹn (cũ) từ nhà ông Triệu Y Điền đến nhà ông Nông Văn Tu </t>
  </si>
  <si>
    <t>chiều dài khoảng 500m, rộng khoảng 3,5m</t>
  </si>
  <si>
    <t xml:space="preserve">Đầu tư xây dựng đường ngõ xóm thôn Khuổi Kẹn (cũ) Từ đường bê tông liên thôn đến nhà ông Triệu Đức Phú </t>
  </si>
  <si>
    <t>chiều dài khoảng 300m, rộng khoảng 4m</t>
  </si>
  <si>
    <t xml:space="preserve">Đầu tư xây dựng đường ngõ xóm thôn Khuổi Kẹn (cũ) Từ đường bê tông liên thôn đến nhà ông Phùng Thanh Quý </t>
  </si>
  <si>
    <t xml:space="preserve">Kênh mương thủy lợi khu khuổi va </t>
  </si>
  <si>
    <t>chiều dài khoảng 100m</t>
  </si>
  <si>
    <t>Kênh mương phai Gốc tre sau nhà ông Đặng Văn Nhấ</t>
  </si>
  <si>
    <t xml:space="preserve"> chiều dài khoảng 150m</t>
  </si>
  <si>
    <t xml:space="preserve"> chiều dài khoảng 250m</t>
  </si>
  <si>
    <t xml:space="preserve"> chiều dài khoảng 200m</t>
  </si>
  <si>
    <t xml:space="preserve"> chiều dài khoảng 300m</t>
  </si>
  <si>
    <t xml:space="preserve">Nâng cấp và tu sửa kênh mương khu gốc hồng thôn Kéo Nàng (cũ) </t>
  </si>
  <si>
    <t>1.     chiều dài khoảng 200m</t>
  </si>
  <si>
    <t xml:space="preserve"> Đầu tư làm mới kênh mương khu Pù Ló khu ruộng nhà ông Lương Hùng Vỹ</t>
  </si>
  <si>
    <t>Kênh mương khu nhà ông Vượng</t>
  </si>
  <si>
    <t xml:space="preserve"> Kênh mương khu nhà ông Đồng</t>
  </si>
  <si>
    <t>Kênh mương khu nhà ông Loan</t>
  </si>
  <si>
    <t>Kênh mương khu nhà ông Lâm</t>
  </si>
  <si>
    <t>chiều dài khoảng 300m hoặc hỗ trợ mua đường ống dẫn nước.</t>
  </si>
  <si>
    <r>
      <t>1.</t>
    </r>
    <r>
      <rPr>
        <sz val="7"/>
        <color rgb="FF000000"/>
        <rFont val="Times New Roman"/>
        <family val="1"/>
      </rPr>
      <t xml:space="preserve">     </t>
    </r>
    <r>
      <rPr>
        <sz val="14"/>
        <color rgb="FF000000"/>
        <rFont val="Times New Roman"/>
        <family val="1"/>
      </rPr>
      <t>Đầu tư và xây dựng mới công trình nước sạch cho thôn Bản Nhượng (cũ) khu trên và khu dưới</t>
    </r>
  </si>
  <si>
    <r>
      <t>1.</t>
    </r>
    <r>
      <rPr>
        <sz val="7"/>
        <color rgb="FF000000"/>
        <rFont val="Times New Roman"/>
        <family val="1"/>
      </rPr>
      <t xml:space="preserve">     </t>
    </r>
    <r>
      <rPr>
        <sz val="14"/>
        <color rgb="FF000000"/>
        <rFont val="Times New Roman"/>
        <family val="1"/>
      </rPr>
      <t>Đầu tư và xây dựng mới công trình nước sạch cho thôn Kéo Nàng (cũ)</t>
    </r>
  </si>
  <si>
    <t>Thôn Bản Loàn</t>
  </si>
  <si>
    <t>Xây dựng Đập Tông Chủ</t>
  </si>
  <si>
    <t>Xây dựng Đập Tông Bản Cáu</t>
  </si>
  <si>
    <t>Xây dựng Đập Tông Nà Phjia</t>
  </si>
  <si>
    <t>Xây dựng Đập Tông Nà Luôc</t>
  </si>
  <si>
    <t>Xây dựng Đập Tông Lầy</t>
  </si>
  <si>
    <t>Nâng cấp Kênh mương Tông Lầy</t>
  </si>
  <si>
    <t>Xây dựng Đập + Kênh ttong Nà Phầy</t>
  </si>
  <si>
    <t>Nâng cấp Đập +  Kênh mương Nà Lùng</t>
  </si>
  <si>
    <t>Xây dựng Kênh mương tông Khuôn Ngoai</t>
  </si>
  <si>
    <t xml:space="preserve">Xây dựng tuyến đường Liên tỉnh Bản Loàn đến Bản Man </t>
  </si>
  <si>
    <t>Xây dựng tuyến đường thôn từ Cầu Pác Vay đến Nà Mác</t>
  </si>
  <si>
    <t>Xây dựng tuyến đường liên tỉnh từ Bản Loàn đến Bản Bung</t>
  </si>
  <si>
    <r>
      <t>Xây dựng Cầu treo qua Tông Chủ (</t>
    </r>
    <r>
      <rPr>
        <b/>
        <sz val="14"/>
        <color rgb="FF000000"/>
        <rFont val="Times New Roman"/>
        <family val="1"/>
      </rPr>
      <t>ưu tiên</t>
    </r>
    <r>
      <rPr>
        <sz val="14"/>
        <color rgb="FF000000"/>
        <rFont val="Times New Roman"/>
        <family val="1"/>
      </rPr>
      <t>)</t>
    </r>
  </si>
  <si>
    <r>
      <t>Xây dựng hàng rào chắn bên tả luy âm đoạn qua Tạng Héc (</t>
    </r>
    <r>
      <rPr>
        <b/>
        <sz val="14"/>
        <color rgb="FF000000"/>
        <rFont val="Times New Roman"/>
        <family val="1"/>
      </rPr>
      <t>ưu tiên</t>
    </r>
    <r>
      <rPr>
        <sz val="14"/>
        <color rgb="FF000000"/>
        <rFont val="Times New Roman"/>
        <family val="1"/>
      </rPr>
      <t>)</t>
    </r>
  </si>
  <si>
    <t>Xây dựng tuyến đường vào Khuôn Ngoai</t>
  </si>
  <si>
    <t>Xây dựng tuyến đường vào Vai Đâng</t>
  </si>
  <si>
    <t>Xây dựng rãnh thoát nước 2 bên có nắp đậy đoạn đường bê tông khu dân cư Nà Mác (đoạn đường tỉnh lộ 255 cũ)</t>
  </si>
  <si>
    <r>
      <t>Xây dựng kè chống xói tông Nà Dài (</t>
    </r>
    <r>
      <rPr>
        <b/>
        <sz val="14"/>
        <color rgb="FF000000"/>
        <rFont val="Times New Roman"/>
        <family val="1"/>
      </rPr>
      <t>ưu tiên</t>
    </r>
    <r>
      <rPr>
        <sz val="14"/>
        <color rgb="FF000000"/>
        <rFont val="Times New Roman"/>
        <family val="1"/>
      </rPr>
      <t>)</t>
    </r>
  </si>
  <si>
    <r>
      <t>Xây dựng kè chống xói tông Nà Kép (</t>
    </r>
    <r>
      <rPr>
        <b/>
        <sz val="14"/>
        <color rgb="FF000000"/>
        <rFont val="Times New Roman"/>
        <family val="1"/>
      </rPr>
      <t>ưu tiên</t>
    </r>
    <r>
      <rPr>
        <sz val="14"/>
        <color rgb="FF000000"/>
        <rFont val="Times New Roman"/>
        <family val="1"/>
      </rPr>
      <t>)</t>
    </r>
  </si>
  <si>
    <r>
      <t>Xây dựng kè chống xói tông Nà Quân (</t>
    </r>
    <r>
      <rPr>
        <b/>
        <sz val="14"/>
        <color rgb="FF000000"/>
        <rFont val="Times New Roman"/>
        <family val="1"/>
      </rPr>
      <t>ưu tiên</t>
    </r>
    <r>
      <rPr>
        <sz val="14"/>
        <color rgb="FF000000"/>
        <rFont val="Times New Roman"/>
        <family val="1"/>
      </rPr>
      <t>)</t>
    </r>
  </si>
  <si>
    <r>
      <t>Xây dựng kè chống xói tông Nà Búc (</t>
    </r>
    <r>
      <rPr>
        <b/>
        <sz val="14"/>
        <color rgb="FF000000"/>
        <rFont val="Times New Roman"/>
        <family val="1"/>
      </rPr>
      <t>ưu tiên</t>
    </r>
    <r>
      <rPr>
        <sz val="14"/>
        <color rgb="FF000000"/>
        <rFont val="Times New Roman"/>
        <family val="1"/>
      </rPr>
      <t>)</t>
    </r>
  </si>
  <si>
    <t>Xây dựng lắp đèn chiếu sáng các tuyến đường làng bằng năng lượng mặt trời</t>
  </si>
  <si>
    <t>Mương Tông Ngàn</t>
  </si>
  <si>
    <t>Mương Phai Thia</t>
  </si>
  <si>
    <t>Ngõ thôn từ nhà ông Tuyển lên đến đường Khuổi Lịa</t>
  </si>
  <si>
    <t>Ngõ thôn từ quốc lộ 3B đến nhà ông Hằng</t>
  </si>
  <si>
    <t>Cấp đường điện 04 từ nhà ông Kế đến nhà ông Tây</t>
  </si>
  <si>
    <t>Mương +Phai Hai Đắc</t>
  </si>
  <si>
    <t>Tuyến đường Hai Đắc</t>
  </si>
  <si>
    <t>Cầu cứng thay cầu tràn</t>
  </si>
  <si>
    <t>Công trình nước sạch</t>
  </si>
  <si>
    <t>Mương Tông Pheo</t>
  </si>
  <si>
    <t>Đường kinh tế Hai Đắc + Hin Khao</t>
  </si>
  <si>
    <t>Phai Tông Chao</t>
  </si>
  <si>
    <t>Kè Tông Chao</t>
  </si>
  <si>
    <t>Kè mương Tông Pheo</t>
  </si>
  <si>
    <t>Mương Tát Móc</t>
  </si>
  <si>
    <t>Kè Co Bông</t>
  </si>
  <si>
    <t>Đường nghĩa địa</t>
  </si>
  <si>
    <t>Kè Tông Ven</t>
  </si>
  <si>
    <t>Kè khe cạn</t>
  </si>
  <si>
    <t>Kè Tông Kép</t>
  </si>
  <si>
    <t>Điện chiếu sáng đường thôn</t>
  </si>
  <si>
    <t>Kè Phai Làng</t>
  </si>
  <si>
    <t>Đoạn Đường cầu cũ</t>
  </si>
  <si>
    <t>Kè Khuổi Lịa</t>
  </si>
  <si>
    <t>Đường từ ông Tài -Thắng đến nhà ông Tình</t>
  </si>
  <si>
    <t>Đường từ nhà ông Bàn An đến nhà ông Bàn Lả</t>
  </si>
  <si>
    <t>Mở rộng đường từ Bản Cậu đến Khuổi Lịa</t>
  </si>
  <si>
    <t>Thôn Bản Cậu</t>
  </si>
  <si>
    <t>Bản Cậu</t>
  </si>
  <si>
    <t>Tân Tiến-Nà Pját</t>
  </si>
  <si>
    <t>Nà Pját</t>
  </si>
  <si>
    <t>Khuổi Lịa</t>
  </si>
  <si>
    <t>Cả 3 cụm dân cư</t>
  </si>
  <si>
    <t>Đoạn cuối mương</t>
  </si>
  <si>
    <t xml:space="preserve">             Khuổi lịa</t>
  </si>
  <si>
    <t>Bản Cậu trong</t>
  </si>
  <si>
    <t>Bản Cậu(sau bà Vượng)</t>
  </si>
  <si>
    <t>Hai Đắc+Nà Lạc</t>
  </si>
  <si>
    <t>Tông Ven (Tân Tiến)</t>
  </si>
  <si>
    <t>Khuổi Lịa (bản dưới)</t>
  </si>
  <si>
    <t>Phai Leo</t>
  </si>
  <si>
    <t>Bản trên đoạn ông Tình Bản dưới nhà ông Đạ</t>
  </si>
  <si>
    <t>1.1</t>
  </si>
  <si>
    <t>1.2</t>
  </si>
  <si>
    <t>1.3</t>
  </si>
  <si>
    <t>1.4</t>
  </si>
  <si>
    <t>1.5</t>
  </si>
  <si>
    <t>1.6</t>
  </si>
  <si>
    <t>1.7</t>
  </si>
  <si>
    <t>1.8</t>
  </si>
  <si>
    <t>1.9</t>
  </si>
  <si>
    <t>1.10</t>
  </si>
  <si>
    <t>1.11</t>
  </si>
  <si>
    <t>1.12</t>
  </si>
  <si>
    <t>1.13</t>
  </si>
  <si>
    <t>1.14</t>
  </si>
  <si>
    <t>1.15</t>
  </si>
  <si>
    <t>1.16</t>
  </si>
  <si>
    <t>1.17</t>
  </si>
  <si>
    <t>2.1</t>
  </si>
  <si>
    <t>2.2</t>
  </si>
  <si>
    <t>2.3</t>
  </si>
  <si>
    <t>2.4</t>
  </si>
  <si>
    <t>2.5</t>
  </si>
  <si>
    <t>2.6</t>
  </si>
  <si>
    <t>2.7</t>
  </si>
  <si>
    <t>2.8</t>
  </si>
  <si>
    <t>2.9</t>
  </si>
  <si>
    <t>2.10</t>
  </si>
  <si>
    <t>2.11</t>
  </si>
  <si>
    <t>2.12</t>
  </si>
  <si>
    <t>2.13</t>
  </si>
  <si>
    <t>2.14</t>
  </si>
  <si>
    <t>2.15</t>
  </si>
  <si>
    <t>2.16</t>
  </si>
  <si>
    <t>2.17</t>
  </si>
  <si>
    <t>2.18</t>
  </si>
  <si>
    <t>2.19</t>
  </si>
  <si>
    <t>2.20</t>
  </si>
  <si>
    <t>2.21</t>
  </si>
  <si>
    <t>2.22</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</si>
  <si>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</si>
  <si>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</si>
  <si>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</si>
  <si>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</si>
  <si>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</si>
  <si>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</si>
  <si>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</si>
  <si>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</si>
  <si>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</si>
  <si>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</si>
  <si>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</si>
  <si>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</si>
  <si>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</si>
  <si>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</si>
  <si>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</si>
  <si>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</si>
  <si>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</si>
  <si>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</si>
  <si>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</si>
  <si>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</si>
  <si>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</si>
  <si>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</si>
  <si>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</si>
  <si>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</si>
  <si>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</si>
  <si>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</si>
  <si>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Đường trục thôn : Từ nhà ông Triệu Văn Quý đến ngã 3 gốc gạo (thôn Phia Khao cũ)</t>
  </si>
  <si>
    <t xml:space="preserve">Sửa chữa, nâng cấp đoạn đường dốc đá ,sửa chữa nâng cấp đoạn đường trung tâm thôn  (thôn Thâm Tàu cũ) </t>
  </si>
  <si>
    <t xml:space="preserve">Mở rộng ,nâng cấp tuyến đường từ Bản Thi lên Phiêng Lằm </t>
  </si>
  <si>
    <t>Xây dựng bể nước sạch mới địa danh Khuôi Đinh tổng chiều dài 4000m</t>
  </si>
  <si>
    <t>Đề xuất nâng cấp ,xây mới đường nước sinh hoạt (thôn Thâm Tàu cũ)</t>
  </si>
  <si>
    <t>Sửa chữa ,nâng cấp đường ống nước sinh hoạt tập trung (thôn Phiêng Lằm)</t>
  </si>
  <si>
    <t xml:space="preserve">Đường ngõ xóm từ ngã 3 nhà ông Hoàng Văn Đức đến nhà ông Bàn Văn Bảo </t>
  </si>
  <si>
    <t xml:space="preserve">Kênh mương nội đồng Khe rừng tre hốc đường mương tổng chiều dài khoảng 200m </t>
  </si>
  <si>
    <t>Kênh mương nội đồng Xây kè mương Nà Pù (thôn Phiêng Lằm cũ)</t>
  </si>
  <si>
    <t>Tu sửa mương Nà Leo xây kè (thôn Phiêng Lằm cũ)</t>
  </si>
  <si>
    <t>4.2</t>
  </si>
  <si>
    <t>4.3</t>
  </si>
  <si>
    <t>4.4</t>
  </si>
  <si>
    <t>4.5</t>
  </si>
  <si>
    <t>4.6</t>
  </si>
  <si>
    <t>4.7</t>
  </si>
  <si>
    <t>4.8</t>
  </si>
  <si>
    <t>4.9</t>
  </si>
  <si>
    <t>4.10</t>
  </si>
  <si>
    <t>Xây đập mới.</t>
  </si>
  <si>
    <t>- Phai Vặn (Nà Nhàm)</t>
  </si>
  <si>
    <t>- Phai Nà Pyát (Nà Nhàm)</t>
  </si>
  <si>
    <t>- Phai Lào (Nà Nhàm)</t>
  </si>
  <si>
    <t>- Phai To (Pác Cộp)</t>
  </si>
  <si>
    <t>- Phai Cờng (Pác Cộp)</t>
  </si>
  <si>
    <t>- Phai Tào (Bản Liên)</t>
  </si>
  <si>
    <t>1.2 Mương làm mới.</t>
  </si>
  <si>
    <t>2. Đăng ký làm đường nội đồng.</t>
  </si>
  <si>
    <t>3. Làm Cầu, đường, các thiết chế Văn hóa.</t>
  </si>
  <si>
    <t>Đầu Từ Mới Công Trinh Nước Sinh Hoạt Tập Trung Nà Mòn</t>
  </si>
  <si>
    <r>
      <rPr>
        <sz val="7"/>
        <color rgb="FF000000"/>
        <rFont val="Times New Roman"/>
        <family val="1"/>
      </rPr>
      <t xml:space="preserve">      </t>
    </r>
    <r>
      <rPr>
        <sz val="14"/>
        <color rgb="FF000000"/>
        <rFont val="Times New Roman"/>
        <family val="1"/>
      </rPr>
      <t>Đầu Tư Mới Công Trình Nước Sinh Hoạt Tập Trung Nà Cà</t>
    </r>
  </si>
  <si>
    <t>Đầu Tư Mới Công Trình Nước Sinh Hoạt Tập Trung Nà Huống</t>
  </si>
  <si>
    <t>Đầu Từ Mới Công Trinh Nước Sinh Hoạt Tập Trung Nà Khuốt</t>
  </si>
  <si>
    <t>Xây mới Cầu Nà Chèn</t>
  </si>
  <si>
    <r>
      <rPr>
        <sz val="7"/>
        <color rgb="FF000000"/>
        <rFont val="Times New Roman"/>
        <family val="1"/>
      </rPr>
      <t xml:space="preserve"> </t>
    </r>
    <r>
      <rPr>
        <sz val="14"/>
        <color rgb="FF000000"/>
        <rFont val="Times New Roman"/>
        <family val="1"/>
      </rPr>
      <t>Bê Tông Hoá Tuyến Đường Nội Thôn Kéo Phay – Nà Muông</t>
    </r>
  </si>
  <si>
    <r>
      <rPr>
        <sz val="7"/>
        <color rgb="FF000000"/>
        <rFont val="Times New Roman"/>
        <family val="1"/>
      </rPr>
      <t xml:space="preserve">   </t>
    </r>
    <r>
      <rPr>
        <sz val="14"/>
        <color rgb="FF000000"/>
        <rFont val="Times New Roman"/>
        <family val="1"/>
      </rPr>
      <t>Kiên Cố Hoá Kênh Mương Tông Huống – Tông Chợ</t>
    </r>
  </si>
  <si>
    <t>Kiên Cố Hoá Mương Thuỷ Lợi Mương Coóc</t>
  </si>
  <si>
    <r>
      <rPr>
        <sz val="7"/>
        <color rgb="FF000000"/>
        <rFont val="Times New Roman"/>
        <family val="1"/>
      </rPr>
      <t xml:space="preserve"> </t>
    </r>
    <r>
      <rPr>
        <sz val="14"/>
        <color rgb="FF000000"/>
        <rFont val="Times New Roman"/>
        <family val="1"/>
      </rPr>
      <t>Kiên Cố Hoá Mương Thuỷ Lợi Phai Tào</t>
    </r>
  </si>
  <si>
    <r>
      <rPr>
        <sz val="7"/>
        <color rgb="FF000000"/>
        <rFont val="Times New Roman"/>
        <family val="1"/>
      </rPr>
      <t xml:space="preserve"> </t>
    </r>
    <r>
      <rPr>
        <sz val="14"/>
        <color rgb="FF000000"/>
        <rFont val="Times New Roman"/>
        <family val="1"/>
      </rPr>
      <t>Sửa Chữa Nâng Cấp Tuyến Mương Thuỷ Lợi Phai Pài</t>
    </r>
  </si>
  <si>
    <t>Mở Đường Lâm Nghiệp Nà Muông – Khau Mi</t>
  </si>
  <si>
    <r>
      <rPr>
        <sz val="7"/>
        <color rgb="FF000000"/>
        <rFont val="Times New Roman"/>
        <family val="1"/>
      </rPr>
      <t xml:space="preserve"> </t>
    </r>
    <r>
      <rPr>
        <sz val="14"/>
        <color rgb="FF000000"/>
        <rFont val="Times New Roman"/>
        <family val="1"/>
      </rPr>
      <t>Kiên Cố Hoá Mương Thuỷ Lợi Nà Hin – Nà Quận</t>
    </r>
  </si>
  <si>
    <t>Cầu Phai Lự</t>
  </si>
  <si>
    <t>Kiên Cố Hoá Mương Thuỷ Lợi Tông Kép – Phai Leo</t>
  </si>
  <si>
    <r>
      <rPr>
        <sz val="7"/>
        <color rgb="FF000000"/>
        <rFont val="Times New Roman"/>
        <family val="1"/>
      </rPr>
      <t xml:space="preserve"> </t>
    </r>
    <r>
      <rPr>
        <sz val="14"/>
        <color rgb="FF000000"/>
        <rFont val="Times New Roman"/>
        <family val="1"/>
      </rPr>
      <t>Đường Lâm Nghiệp Khuổi Tha</t>
    </r>
  </si>
  <si>
    <r>
      <rPr>
        <sz val="7"/>
        <color rgb="FF000000"/>
        <rFont val="Times New Roman"/>
        <family val="1"/>
      </rPr>
      <t xml:space="preserve"> </t>
    </r>
    <r>
      <rPr>
        <sz val="14"/>
        <color rgb="FF000000"/>
        <rFont val="Times New Roman"/>
        <family val="1"/>
      </rPr>
      <t>Đường Nội Đồng Tông Luông</t>
    </r>
  </si>
  <si>
    <r>
      <rPr>
        <sz val="7"/>
        <color rgb="FF000000"/>
        <rFont val="Times New Roman"/>
        <family val="1"/>
      </rPr>
      <t xml:space="preserve"> </t>
    </r>
    <r>
      <rPr>
        <sz val="14"/>
        <color rgb="FF000000"/>
        <rFont val="Times New Roman"/>
        <family val="1"/>
      </rPr>
      <t>Đường nội đồng Nà Long</t>
    </r>
  </si>
  <si>
    <t>Đường Nội Thôn Nà Chèn – Nà Khuốt</t>
  </si>
  <si>
    <r>
      <rPr>
        <sz val="7"/>
        <color rgb="FF000000"/>
        <rFont val="Times New Roman"/>
        <family val="1"/>
      </rPr>
      <t xml:space="preserve"> </t>
    </r>
    <r>
      <rPr>
        <sz val="14"/>
        <color rgb="FF000000"/>
        <rFont val="Times New Roman"/>
        <family val="1"/>
      </rPr>
      <t>Đường Nội Thôn Nà Mặn</t>
    </r>
  </si>
  <si>
    <t>Đường Nội Thôn Tông Chàm</t>
  </si>
  <si>
    <t>Kè Chống Sói Lở Đầu Cầu Nà Làng</t>
  </si>
  <si>
    <t>Kè Chống Sói Lở Nà Long</t>
  </si>
  <si>
    <t>Kè Chống Sói Lở Tông Chàm</t>
  </si>
  <si>
    <r>
      <rPr>
        <sz val="7"/>
        <color rgb="FF000000"/>
        <rFont val="Times New Roman"/>
        <family val="1"/>
      </rPr>
      <t xml:space="preserve"> </t>
    </r>
    <r>
      <rPr>
        <sz val="14"/>
        <color rgb="FF000000"/>
        <rFont val="Times New Roman"/>
        <family val="1"/>
      </rPr>
      <t>Kè Chống Sói Lở Tông Nghè</t>
    </r>
  </si>
  <si>
    <t>Kè Chống Sói Lở Tông Ngù</t>
  </si>
  <si>
    <r>
      <rPr>
        <sz val="7"/>
        <color rgb="FF000000"/>
        <rFont val="Times New Roman"/>
        <family val="1"/>
      </rPr>
      <t xml:space="preserve"> </t>
    </r>
    <r>
      <rPr>
        <sz val="14"/>
        <color rgb="FF000000"/>
        <rFont val="Times New Roman"/>
        <family val="1"/>
      </rPr>
      <t>Kè Mương Thuỷ Lợi Nà Nghè</t>
    </r>
  </si>
  <si>
    <r>
      <rPr>
        <sz val="7"/>
        <color rgb="FF000000"/>
        <rFont val="Times New Roman"/>
        <family val="1"/>
      </rPr>
      <t xml:space="preserve"> </t>
    </r>
    <r>
      <rPr>
        <sz val="14"/>
        <color rgb="FF000000"/>
        <rFont val="Times New Roman"/>
        <family val="1"/>
      </rPr>
      <t>Kiên Cố Hoá Đập, Kênh Phai Gia</t>
    </r>
  </si>
  <si>
    <r>
      <rPr>
        <sz val="7"/>
        <color rgb="FF000000"/>
        <rFont val="Times New Roman"/>
        <family val="1"/>
      </rPr>
      <t xml:space="preserve"> </t>
    </r>
    <r>
      <rPr>
        <sz val="14"/>
        <color rgb="FF000000"/>
        <rFont val="Times New Roman"/>
        <family val="1"/>
      </rPr>
      <t>Kiên Cố Hoá Đập, Kênh Phai Loang</t>
    </r>
  </si>
  <si>
    <r>
      <rPr>
        <sz val="7"/>
        <color rgb="FF000000"/>
        <rFont val="Times New Roman"/>
        <family val="1"/>
      </rPr>
      <t xml:space="preserve"> </t>
    </r>
    <r>
      <rPr>
        <sz val="14"/>
        <color rgb="FF000000"/>
        <rFont val="Times New Roman"/>
        <family val="1"/>
      </rPr>
      <t>Kiên Cố Hoá Máng Dẫn Nước Thuỷ Lợi Pác Trào</t>
    </r>
  </si>
  <si>
    <t>Kiên Cố Hoá Mương Phai Lự</t>
  </si>
  <si>
    <r>
      <rPr>
        <sz val="7"/>
        <color rgb="FF000000"/>
        <rFont val="Times New Roman"/>
        <family val="1"/>
      </rPr>
      <t xml:space="preserve"> </t>
    </r>
    <r>
      <rPr>
        <sz val="14"/>
        <color rgb="FF000000"/>
        <rFont val="Times New Roman"/>
        <family val="1"/>
      </rPr>
      <t>Kiên Cố Hoá Mương Thuỷ Lợi Nà Làng</t>
    </r>
  </si>
  <si>
    <t>Kiên Cố Hoá Mương Thuỷ Lợi Nà Lịa – Nà Pảng</t>
  </si>
  <si>
    <r>
      <rPr>
        <sz val="7"/>
        <color rgb="FF000000"/>
        <rFont val="Times New Roman"/>
        <family val="1"/>
      </rPr>
      <t xml:space="preserve"> </t>
    </r>
    <r>
      <rPr>
        <sz val="14"/>
        <color rgb="FF000000"/>
        <rFont val="Times New Roman"/>
        <family val="1"/>
      </rPr>
      <t>Kiên Cố Hoá Mương Thuỷ Lợi Nà Nghè</t>
    </r>
  </si>
  <si>
    <t>Kiên Cố Hoá Tuyến Đường Kéo Điểm – Diệc Lung</t>
  </si>
  <si>
    <t>Sửa Chữa Mương Thuỷ Lợi Nà Phạ - Nà Đon</t>
  </si>
  <si>
    <t>Xây Cầu Đoạn Pá Đẩy</t>
  </si>
  <si>
    <t>Bê Tông Hoá Đường Lên Nghĩa Địa Khu Vực Nà Huống</t>
  </si>
  <si>
    <t>Kè Chống Sói Lở Cánh Đồng Tông Chợ</t>
  </si>
  <si>
    <r>
      <rPr>
        <sz val="7"/>
        <color rgb="FF000000"/>
        <rFont val="Times New Roman"/>
        <family val="1"/>
      </rPr>
      <t>   </t>
    </r>
    <r>
      <rPr>
        <sz val="14"/>
        <color rgb="FF000000"/>
        <rFont val="Times New Roman"/>
        <family val="1"/>
      </rPr>
      <t>Kè Chống Sạt Lở Đường Nội Thôn Đoạn Nhà Ông Nhàn</t>
    </r>
  </si>
  <si>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</si>
  <si>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</si>
  <si>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</si>
  <si>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</si>
  <si>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</si>
  <si>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</si>
  <si>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</si>
  <si>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</si>
  <si>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</si>
  <si>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</si>
  <si>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</si>
  <si>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</si>
  <si>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</si>
  <si>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</si>
  <si>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</si>
  <si>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</si>
  <si>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</si>
  <si>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</si>
  <si>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</si>
  <si>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</si>
  <si>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</si>
  <si>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</si>
  <si>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</si>
  <si>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</si>
  <si>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</si>
  <si>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</si>
  <si>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</si>
  <si>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</si>
  <si>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</si>
  <si>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</si>
  <si>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</si>
  <si>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</si>
  <si>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</si>
  <si>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</si>
  <si>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 xml:space="preserve">Kênh Mương Bản Tao - Khu Lường </t>
  </si>
  <si>
    <t>Dài 500m</t>
  </si>
  <si>
    <t xml:space="preserve">Xây mới kênh mương khu Việt trì ao </t>
  </si>
  <si>
    <t>2 đoạn mỗi đoạn dài 300m</t>
  </si>
  <si>
    <t>Đường ngõ xóm sau trường TH Bản Thi</t>
  </si>
  <si>
    <t>Dài khoảng 400m</t>
  </si>
  <si>
    <t>Đường sau trường Mầm non Bản Thi</t>
  </si>
  <si>
    <t>Dài khoảng 100m</t>
  </si>
  <si>
    <t>Kênh Mương Nà Loong</t>
  </si>
  <si>
    <t>Dài 400m</t>
  </si>
  <si>
    <t>Mở rộng lòng suối trước Mầm non Bản Thi</t>
  </si>
  <si>
    <t>Dài 50m</t>
  </si>
  <si>
    <t>Mở mới đường nội đồng Sân Bạn</t>
  </si>
  <si>
    <t>7.2</t>
  </si>
  <si>
    <t>7.3</t>
  </si>
  <si>
    <t>7.4</t>
  </si>
  <si>
    <t>7.5</t>
  </si>
  <si>
    <t>7.6</t>
  </si>
  <si>
    <t>7.7</t>
  </si>
  <si>
    <t>Thôn Tân Tiến</t>
  </si>
  <si>
    <t>8.1</t>
  </si>
  <si>
    <t>Kênh mương Phai Thja (Pác Cuồng cũ)</t>
  </si>
  <si>
    <t>Nước sạch tập trung Long Dài</t>
  </si>
  <si>
    <t>Kênh Mương Tông Chợ</t>
  </si>
  <si>
    <t>Kênh mương Phai Thia doạn dưới nhà ông Thông</t>
  </si>
  <si>
    <t>Nước sạch tập trung toàn thôn</t>
  </si>
  <si>
    <t>Đường ngõ thôn sau nhà ông Lương</t>
  </si>
  <si>
    <t>Kè bờ suối chống xói lở khu Tông Ven sát ruộng bà Đào</t>
  </si>
  <si>
    <t>Kè chống xói lở Tông Mu</t>
  </si>
  <si>
    <t>Kè chống xói lở Tông Giàng</t>
  </si>
  <si>
    <t>Kè chống xói lở kênh Phai Thia (dưới đập)</t>
  </si>
  <si>
    <t>Nâng cấp Kênh mương Làng</t>
  </si>
  <si>
    <t>Nâng cấp Kênh mương Tông Leo</t>
  </si>
  <si>
    <t>8.2</t>
  </si>
  <si>
    <t>8.3</t>
  </si>
  <si>
    <t>8.4</t>
  </si>
  <si>
    <t>8.5</t>
  </si>
  <si>
    <t>8.6</t>
  </si>
  <si>
    <t>8.7</t>
  </si>
  <si>
    <t>8.8</t>
  </si>
  <si>
    <t>8.9</t>
  </si>
  <si>
    <t>8.10</t>
  </si>
  <si>
    <t>8.11</t>
  </si>
  <si>
    <t>8.12</t>
  </si>
  <si>
    <t>Mương Nà Túng, dài 100m (Nà Nhàm)</t>
  </si>
  <si>
    <t>Mương Phiêng Làng, dài 150m (Nà Nhàm)</t>
  </si>
  <si>
    <t>Mương Nà Mền, dài 100m (Nà Mền)</t>
  </si>
  <si>
    <t>Mương Cách Thủy Đin Đeng, dài 150m (Nà Mền)</t>
  </si>
  <si>
    <t>Mương Mương Tông Quân, dài 1000m (Bản Bây)</t>
  </si>
  <si>
    <t>Mương Tông Tào, dài 350m ( Bản Liên)</t>
  </si>
  <si>
    <t>Đường Nội đồng Kéo coi, dài 300m (Nà Nhàm)</t>
  </si>
  <si>
    <t>Đường Nội đồng Khuổi Nế, dài 200m (Nà Nhàm)</t>
  </si>
  <si>
    <t>Đường Nội đồng bản Đoang, dài 200m (Nà Nhàm)</t>
  </si>
  <si>
    <t>Đường Nội đồng Yêu Buôn, dài 300m (Bản Bây)</t>
  </si>
  <si>
    <t>Đường Nội đồng Tông Tào, dài 80m (Bản Liên)</t>
  </si>
  <si>
    <t>Đường Nội đồng Tông Lào, dài 200m (Bản Liên)</t>
  </si>
  <si>
    <t>Đường Nội đồng Tông Cọ, dài 60m (Bản Bây)</t>
  </si>
  <si>
    <t>Cầu Nà Ma, dài 10m (Nà Nhàm)</t>
  </si>
  <si>
    <t>Cầu C17 đường trục thôn lên khu dân cư Nà Nhàm, dài 15 m (Nà Nhàm)</t>
  </si>
  <si>
    <t>Cầu Nà Kè, dài 20m (Pác Cộp)</t>
  </si>
  <si>
    <t>Cầu Phai Dân, dài 15m (Bản Liên)</t>
  </si>
  <si>
    <t xml:space="preserve"> Kè sói lở đường vào khu dân cư Bản Liên, dài 15m, cao 15m (Bản Bây)</t>
  </si>
  <si>
    <t>5.1</t>
  </si>
  <si>
    <t>5.2</t>
  </si>
  <si>
    <t>5.3</t>
  </si>
  <si>
    <t>5.4</t>
  </si>
  <si>
    <t>5.5</t>
  </si>
  <si>
    <t>5.6</t>
  </si>
  <si>
    <t>5.7</t>
  </si>
  <si>
    <t>5.8</t>
  </si>
  <si>
    <t>5.9</t>
  </si>
  <si>
    <t>5.10</t>
  </si>
  <si>
    <t>5.11</t>
  </si>
  <si>
    <t>5.12</t>
  </si>
  <si>
    <t>5.13</t>
  </si>
  <si>
    <t>5.14</t>
  </si>
  <si>
    <t>5.15</t>
  </si>
  <si>
    <t>5.16</t>
  </si>
  <si>
    <t>5.17</t>
  </si>
  <si>
    <t>5.18</t>
  </si>
  <si>
    <t>5.19</t>
  </si>
  <si>
    <t>5.20</t>
  </si>
  <si>
    <t>5.21</t>
  </si>
  <si>
    <t>5.22</t>
  </si>
  <si>
    <t>5.23</t>
  </si>
  <si>
    <t>5.24</t>
  </si>
  <si>
    <r>
      <t xml:space="preserve">Đường đất: tổng chiều dài </t>
    </r>
    <r>
      <rPr>
        <b/>
        <sz val="14"/>
        <rFont val="Times New Roman"/>
        <family val="1"/>
      </rPr>
      <t>426m</t>
    </r>
    <r>
      <rPr>
        <sz val="14"/>
        <rFont val="Times New Roman"/>
        <family val="1"/>
      </rPr>
      <t>; cụ thể: 
- Đoạn 1 từ QL3B đến nhà ông Lương L=16m b=3m; - Đoạn 2 tiếp đến cây xoài bên phải đường L=43m b=2,2m;
- Đoạn 3 tiếp đến lán nhà ông Lành L=230m b=3m; đoạn cuối ( khu nghĩa địa) đến vườn  ông Giáp dài: 137m b= 2m</t>
    </r>
  </si>
  <si>
    <t>Đầu Tư Mới Công Trình Nước Sinh Hoạt Tập Trung Nà Cà</t>
  </si>
  <si>
    <t>Nâng cấp Đập +  Kênh mương Nà Lùng 2</t>
  </si>
  <si>
    <t>Dự kiến khoảng 110m</t>
  </si>
  <si>
    <t>CTMT</t>
  </si>
  <si>
    <t>Kênh mương được XD từ những năm 94,95; đầu nguồn nhỏ nên nâng cấp rộng hơn đảmt bảo nhu cầu tưới tiêu; khoảng 20 hộ; diện tích khoảng hơn 3h</t>
  </si>
  <si>
    <t>khoảng gần 30 hộ; diện tích khoảng hơn 6ha</t>
  </si>
  <si>
    <t>Kênh mương Bản Nhài thôn Bản Thi, xã Yên Thịnh (Kênh Mương Nà Loong)</t>
  </si>
  <si>
    <t>Làm kênh mương bằng bê tông xi măng, kích thước 40x50cm thay thế kênh mương bị hư hỏng dài khoảng 500m</t>
  </si>
  <si>
    <t>Xây dựng tràn cống hộp đường Khuổi Lịa, thôn Bản Cậu, xã Yên Thịnh, tỉnh Thái Nguyên</t>
  </si>
  <si>
    <t>Kênh mương phai Gốc tre sau nhà ông Đặng Văn Nhất</t>
  </si>
  <si>
    <t>NSTW</t>
  </si>
  <si>
    <t>NSĐP</t>
  </si>
  <si>
    <t>Chiều dài 25m, Đập kiên cố</t>
  </si>
  <si>
    <t>Thôn Bản Loàn, xã Yên Thịnh</t>
  </si>
  <si>
    <t>Hiệu quả đầu tư</t>
  </si>
  <si>
    <t>Đập thuỷ lợi Tông Chủ thôn Bản Loàn, xã Yên Thịnh</t>
  </si>
  <si>
    <t xml:space="preserve">Đập thuỷ lợi Tông Lầy thôn Bản Loàn, xã Yên Thịnh. </t>
  </si>
  <si>
    <t>Đập thuỷ lợi Nà Luộc thôn Bản Loàn, xã Yên Thịnh.</t>
  </si>
  <si>
    <t>Đập Nà Phầy thôn Bản Loàn, xã Yên Thịnh</t>
  </si>
  <si>
    <t>Bản Vay (trước sắp xếp)</t>
  </si>
  <si>
    <t xml:space="preserve"> Đầu tư và xây dựng mới công trình nước sạch cho thôn Bản Nhượng (cũ) khu trên và khu dưới</t>
  </si>
  <si>
    <t>  Đầu tư và xây dựng mới công trình nước sạch cho thôn Kéo Nàng (cũ)</t>
  </si>
  <si>
    <t>Thôn Thâm Tàu trước sắp xếp</t>
  </si>
  <si>
    <t>Xây dựng bể nước sạch mới địa danh Khuôi Đinh tổng chiều dài 4000m (khu trong hơn 20 hộ)</t>
  </si>
  <si>
    <t>Kiên cố hóa Đập, kênh mương Phai Vặn (Nà Nhàm), thôn Tân Minh, xã Yên Thịnh</t>
  </si>
  <si>
    <t>Phục vụ tưới tiêu khoảng 2ha</t>
  </si>
  <si>
    <t>Kiên cố hóa Đập, kênh mương Phai Nà Pyát (Nà Nhàm), thôn Tân Minh, xã Yên Thịnh</t>
  </si>
  <si>
    <t>Phục vụ tưới tiêu khoảng 2,5 ha</t>
  </si>
  <si>
    <t>Đập L=6; Kênh dài 100m</t>
  </si>
  <si>
    <t>Đập L=6; Kênh dài 250m</t>
  </si>
  <si>
    <t>Vào mùa mưa lũ bà con đi lại không đảm bảo, thực hiện sáp nhập thôn dự kiến xây dựng nhà Văn hóa thôn do vậy xây cầu tạo thuận lợi cho người dân tại thôn  sinh hoạt,họp, vui chơi,…</t>
  </si>
  <si>
    <t>Kiên cố hóa Đập, kênh mương Phai Tào (Bản Liên), thôn Tân Minh, xã Yên Thịnh</t>
  </si>
  <si>
    <t>Đập L=8; Kênh L=300</t>
  </si>
  <si>
    <t>Mườn thôn Nà Nhàm trước sáp nhập (Đoạn Nà Túng, Phiêng Lãng), thôn Tân Minh, xã Yên Thịnh</t>
  </si>
  <si>
    <t>Dài 250</t>
  </si>
  <si>
    <t>Mườn thôn Nà Mền trước sáp nhập (Đoạn Nà Mền, Mương Cách Thủy Đin Đeng), thôn Tân Minh, xã Yên Thịnh</t>
  </si>
  <si>
    <t>Mương Mương Tông Quân, dài 1000m (Bản Bây), thôn Tân Minh, xã Yên Thịnh</t>
  </si>
  <si>
    <t>Mương Tông Tào, dài 350m ( Bản Liên), thôn Tân Minh, xã Yên Thịnh</t>
  </si>
  <si>
    <t>qua cầu khoẩng 5-6 hộ</t>
  </si>
  <si>
    <t>Xây cầu đoạn liên thôn Nà Mềm - Nà Nhàm thôn Tân Minh 1, xã Yên Thịnh (C17 đường trục thôn lên khu dân cư Nà Nhàm, dài 15 m (Nà Nhàm)</t>
  </si>
  <si>
    <t>Tràn qua suối khi có nước lũ thường xuyên bị tắc, người dân không qua lại được</t>
  </si>
  <si>
    <t>Hiện tại có nguy cơ sạt lở vào đường bê tông</t>
  </si>
  <si>
    <t>Hiện tại người dân qua đỉnh đập (nhóm hộ và người dân đi làm kinh tế)</t>
  </si>
  <si>
    <t>Đã được đầu tư từ những năm 2001, hiện tại đường ống xuống cấp, các bể 90% không sử dụng được</t>
  </si>
  <si>
    <t>Cung cấp nước SH cho hơn 40 hộ dân</t>
  </si>
  <si>
    <t>Xây mới Cầu đường vào Nà Chèn (thôn Nà Huống trước sắp xếp), xã Yên Thịnh, tỉnh Thái Nguyên</t>
  </si>
  <si>
    <t>Kiên cố hóa kênh mương thôn Yên Thượng, xã Yên Thịnh, tỉnh Thái Nguyên</t>
  </si>
  <si>
    <t>Kè chống xói lở thôn Yên Thượng, xã Yên Thịnh, tỉnh Thái Nguyên</t>
  </si>
  <si>
    <t>Đường nội thôn, thôn Yên Thượng, xã Yên Thịnh, tỉnh Thái Nguyên</t>
  </si>
  <si>
    <t>Kiên cố hóa kênh mương thôn Tân Tiến, xã Yên Thịnh, tỉnh Thái Nguyên</t>
  </si>
  <si>
    <t>Kè chống xói lở thôn Tân Tiến, xã Yên Thịnh, tỉnh Thái Nguyên</t>
  </si>
  <si>
    <t>Đường nội thôn, thôn Tân Tiến, xã Yên Thịnh, tỉnh Thái Nguyên</t>
  </si>
  <si>
    <t>Các mục tiêu chung của xã</t>
  </si>
  <si>
    <t>Tổng hợp nhu cầu của thôn</t>
  </si>
  <si>
    <t>Kiên cố hóa kênh mương thủy lợi Khuổi Va, thôn Bản Nhượng, xã Yên Thịnh, tỉnh Thái Nguyên</t>
  </si>
  <si>
    <t>Đường nội thôn, thôn Bản Nhượng, xã Yên Thịnh, tỉnh Thái Nguyên</t>
  </si>
  <si>
    <t>Kiên cố hóa kênh mương thôn Bản Nhượng, xã Yên Thịnh, tỉnh Thái Nguyên</t>
  </si>
  <si>
    <t>Đường nội thôn, thôn Bản Loàn, xã Yên Thịnh, tỉnh Thái Nguyên</t>
  </si>
  <si>
    <t>Kiên cố hóa kênh mương thôn Bản Loàn, xã Yên Thịnh, tỉnh Thái Nguyên</t>
  </si>
  <si>
    <t>Kè chống xói lở thôn Bản Loàn, xã Yên Thịnh, tỉnh Thái Nguyên</t>
  </si>
  <si>
    <t>Đường nội thôn, thôn Bản Cậu, xã Yên Thịnh, tỉnh Thái Nguyên</t>
  </si>
  <si>
    <t>Kiên cố hóa kênh mương thôn Bản Cậu, xã Yên Thịnh, tỉnh Thái Nguyên</t>
  </si>
  <si>
    <t>Kè chống xói lở thôn  Bản Cậu, xã Yên Thịnh, tỉnh Thái Nguyên</t>
  </si>
  <si>
    <t>Đường nội thôn, thôn  Bản Cậu, xã Yên Thịnh, tỉnh Thái Nguyên</t>
  </si>
  <si>
    <t>Kiên cố hóa kênh mương thôn Bản Thi, xã Yên Thịnh, tỉnh Thái Nguyên</t>
  </si>
  <si>
    <t>Kè chống xói lở thôn Bản Thi, xã Yên Thịnh, tỉnh Thái Nguyên</t>
  </si>
  <si>
    <t>Đường nội thôn, thôn Bản Th, xã Yên Thịnh, tỉnh Thái Nguyên</t>
  </si>
  <si>
    <t>Đường nội thôn, thôn Bản Thi, xã Yên Thịnh, tỉnh Thái Nguyên</t>
  </si>
  <si>
    <r>
      <t>Xây dựng kè chống xói tông (Đoạn Nà Dài - Nà Kép - Nà Quân) thôn Bản Cậu, xã Yên Thịnh, tỉnh Thái Nguyên (</t>
    </r>
    <r>
      <rPr>
        <b/>
        <sz val="14"/>
        <rFont val="Times New Roman"/>
        <family val="1"/>
      </rPr>
      <t>ưu tiên</t>
    </r>
    <r>
      <rPr>
        <sz val="14"/>
        <rFont val="Times New Roman"/>
        <family val="1"/>
      </rPr>
      <t xml:space="preserve">) 1 </t>
    </r>
  </si>
  <si>
    <r>
      <t>Xây dựng kè chống xói tông Nà Búc (</t>
    </r>
    <r>
      <rPr>
        <b/>
        <sz val="14"/>
        <rFont val="Times New Roman"/>
        <family val="1"/>
      </rPr>
      <t>ưu tiên</t>
    </r>
    <r>
      <rPr>
        <sz val="14"/>
        <rFont val="Times New Roman"/>
        <family val="1"/>
      </rPr>
      <t>)</t>
    </r>
  </si>
  <si>
    <t>Hiện nay đang nằm trong khuôn viên Chi nhánh kim loạị màu Băc Kạn</t>
  </si>
  <si>
    <t>Xây dựng hệ thông cửa thu, bể chứa nước và lắp đặt ống dẫn nước dài  1000 m</t>
  </si>
  <si>
    <t>Đảm bảo nước sinh hoạt cho nhân dân trong thôn</t>
  </si>
  <si>
    <t>Sửa chữa ,nâng cấp đường ống nước sinh hoạt tập trung (thôn Thâm Tàu cũ)</t>
  </si>
  <si>
    <t>Ngân sách</t>
  </si>
  <si>
    <t>NS xã</t>
  </si>
  <si>
    <t>Tổng cộng</t>
  </si>
  <si>
    <t>Xi măng</t>
  </si>
  <si>
    <t>Số lượng</t>
  </si>
  <si>
    <t>Tiền</t>
  </si>
  <si>
    <t>Nâng cấp, cải tạo Công Trình Nước Sinh Hoạt Tập Trung Nà Cà, Nà Huống, Nà Khuốt</t>
  </si>
  <si>
    <t>Đường nội thôn thôn Tân Tiến</t>
  </si>
  <si>
    <t>Xây dựng nhà ăn + bán trú, công vụ trường TH&amp;THCS Yên Thịnh, xã Yên Thịnh, tỉnh Thái Nguyên (Đối ứng 40%)</t>
  </si>
  <si>
    <t>Nâng cấp, cải tạo Trường Tiểu học Yên Thượng</t>
  </si>
  <si>
    <t>Mương thôn Nà Nhàm trước sáp nhập (Đoạn Nà Túng, Phiêng Lãng), thôn Tân Minh, xã Yên Thịnh</t>
  </si>
  <si>
    <t>Mương thôn Nà Mền trước sáp nhập (Đoạn Nà Mền, Mương Cách Thủy Đin Đeng), thôn Tân Minh, xã Yên Thịnh</t>
  </si>
  <si>
    <t>UBND XÃ YÊN THỊNH</t>
  </si>
  <si>
    <t>Biểu số 01</t>
  </si>
  <si>
    <t>DANH MỤC DỰ ÁN ĐẦU TƯ CÔNG THỰC HIỆN CHƯƠNG TRÌNH MỤC TIÊU QUỐC GIA XÂY DỰNG NÔNG THÔN MỚI, GIẢM NGHÈO BỀN VỮNG VÀ PHÁT TRIỂN KINH TẾ XÃ HỘI VÙNG ĐỒNG BÀO DÂN TỘC THIỂU SỐ VÀ MIỀN NÚI GIAI ĐOẠN 2026-2030</t>
  </si>
  <si>
    <t>ĐVT: Triệu đồng</t>
  </si>
  <si>
    <t>Tên dự án, công trình</t>
  </si>
  <si>
    <t>Dự kiến thời gian thực hiện</t>
  </si>
  <si>
    <t>Địa điểm thực hiện</t>
  </si>
  <si>
    <t>Tổng mức đầu tư dự kiến</t>
  </si>
  <si>
    <t>Lũy kế vốn đã bố trí đến hết năm 2025</t>
  </si>
  <si>
    <t>Kế hoạch vốn giai đoạn 2026-2030</t>
  </si>
  <si>
    <t>Tổng số</t>
  </si>
  <si>
    <t>Trong đó:</t>
  </si>
  <si>
    <t>Nguồn vốn thực hiện CTMTQG XDNTM, GNBV, PTKTXH vùng ĐBDTTS&amp;MN</t>
  </si>
  <si>
    <t>Lồng ghép từ các chương trình, dự án, nguồn vốn khác</t>
  </si>
  <si>
    <t>Ngân sách TW</t>
  </si>
  <si>
    <t>Ngân sách tỉnh</t>
  </si>
  <si>
    <t>Ngân sách xã</t>
  </si>
  <si>
    <t>Xi măng (tấn)</t>
  </si>
  <si>
    <t>Chương trình MTQG….</t>
  </si>
  <si>
    <t>Ngân sách xã…</t>
  </si>
  <si>
    <t>….</t>
  </si>
  <si>
    <t>TỔNG</t>
  </si>
  <si>
    <t>A</t>
  </si>
  <si>
    <t>Hợp phần thứ nhất</t>
  </si>
  <si>
    <t>Nội dung thành phần số 2</t>
  </si>
  <si>
    <t>I.1</t>
  </si>
  <si>
    <t>Nội dung 01</t>
  </si>
  <si>
    <t>I.2</t>
  </si>
  <si>
    <t>Nội dung 2</t>
  </si>
  <si>
    <t>I.3</t>
  </si>
  <si>
    <t>Nội dung 10</t>
  </si>
  <si>
    <t>B</t>
  </si>
  <si>
    <t>Hợp phần thứ hai</t>
  </si>
  <si>
    <t>Nội dung thành phần 01</t>
  </si>
  <si>
    <t>Nội dung ….</t>
  </si>
  <si>
    <t>Dự án….</t>
  </si>
  <si>
    <t>Nội dung thành phần….</t>
  </si>
  <si>
    <t>II.1</t>
  </si>
  <si>
    <t>II.2</t>
  </si>
  <si>
    <t>2028-2030</t>
  </si>
  <si>
    <t>2027-2029</t>
  </si>
  <si>
    <t xml:space="preserve">Mở mới nền đường rộng 6m, mặt đường bê tông rộng 3,5m dày 18cm, lớp cấp phối dày 16cm </t>
  </si>
  <si>
    <t>Xây cầu thôn Tân Minh đoạn quốc lộ 3B vào Bản Liên, xã Yên Thịnh, tỉnh Thái Nguyên</t>
  </si>
  <si>
    <t>Xây dựng cống hộp đường Khuổi Lịa, thôn Bản Cậu, xã Yên Thịnh, tỉnh Thái Nguyên</t>
  </si>
  <si>
    <t>2026-2028</t>
  </si>
  <si>
    <t>Cầu có chiều dài khoảng 20m, rộng khoảng 3,5m</t>
  </si>
  <si>
    <t>2026-2030</t>
  </si>
  <si>
    <t>L = 100,0 m. Kết cấu kè được thiết kế theo dạng tường trọng lực bằng bê tông M200, đá 2x4, có tổng chiều cao 3,8m</t>
  </si>
  <si>
    <t>2027-2028</t>
  </si>
  <si>
    <t>Xây dựng kè chống xói, chắn nước dự kiến dài khoảng 100m, cao khoảng 2,5m tiếp giáp với đoạn kè hiện tại</t>
  </si>
  <si>
    <t>2029-2030</t>
  </si>
  <si>
    <t>Xây mới kênh: đập rộng 10m, cao khoảng 2,5m</t>
  </si>
  <si>
    <t>Xây dựng kè chống xói tông (Đoạn Nà Dài - Nà Kép - Nà Quân) thôn Bản Cậu, xã Yên Thịnh, tỉnh Thái Nguyên</t>
  </si>
  <si>
    <t>Xây mới kênh: đập rộng 25m, cao khoảng 2,5m</t>
  </si>
  <si>
    <t>Xây dựng kè kiên cố, Chiều dài 110 m</t>
  </si>
  <si>
    <t>Xây dựng kè bê tông trọng lực chống xói lở đường dài khoảng 60m, cao trung bình khoảng 3,5m và làm gờ chắn bánh xe trên trỉnh kè</t>
  </si>
  <si>
    <t>Kè chống xói lở đường trục thôn Bản Loàn  (đoạn  đầu  QL.3B dưới nhà ông Thuyết), xã Yên Thịnh, tỉnh Thái Nguyên</t>
  </si>
  <si>
    <t>Sửa chữa, nâng cấp Kênh mương Tông Ngàn, thôn Bản Cậu, xã Yên Thịnh, tỉnh Thái Nguyên</t>
  </si>
  <si>
    <t>làm mới kênh mương kích thước 40x50cm, dài khoảng 800m</t>
  </si>
  <si>
    <t>Kênh mương Phai Thia thôn Tân Tiến, xã Yên Thịnh, tỉnh Thái Nguyên</t>
  </si>
  <si>
    <t xml:space="preserve"> Thôn Tân tiến</t>
  </si>
  <si>
    <t>Kiên cố hóa đập, kênh Phai To, thôn Tân Minh, xã Yên Thịnh</t>
  </si>
  <si>
    <t>2027-2030</t>
  </si>
  <si>
    <t>Hiện tại chưa có đập kiên cố, đang sử dụng phai tạm, diện tích tưới tiêu 3ha cánh đồng Tông To và Tông Cờng</t>
  </si>
  <si>
    <t>Xây mới kênh: đập rộng 10m, cao khoảng 2,5m;  kênh và ống xi phông dẫn nước sang cánh đồng Tông  khoảng Cuờng 200m</t>
  </si>
  <si>
    <t>Sửa chữa, nâng cấp đường ống nước sinh hoạt tập trung (thôn Thâm Tàu cũ)</t>
  </si>
  <si>
    <t xml:space="preserve">Xây mới bể chứa nước, thay thế đường ống </t>
  </si>
  <si>
    <t>Nội dung 04</t>
  </si>
  <si>
    <t>Xây dựng nhà Văn hóa - Khu thể thao thôn Yên Thượng</t>
  </si>
  <si>
    <t>Kè chống sạt lở đường liên thôn Bản Nhượng - Bản Thi</t>
  </si>
  <si>
    <t>Thôn Bản Nhượng - Thôn Bản Thi</t>
  </si>
  <si>
    <t xml:space="preserve">Xây dựng kè bê tông trọng lực chống xói lở đường dài khoảng 40m, cao trung bình khoảng 3,5m </t>
  </si>
  <si>
    <t>Đường thôn Bản Loàn, xã Yên Thịnh, tỉnh Thái Nguyên (Đoạn vào thác Đăng Vài)</t>
  </si>
  <si>
    <t>Đào mở rộng nền đường và đổ bê tông mặt đường đảm bảo mặt đường rộng 3m, hoàn thiện hệ thống thoát nước trên tuyến, khoảng 400m</t>
  </si>
  <si>
    <t>Nâng cấp, cải tạo Công Trình Nước Sinh Hoạt Tập Trung Nà Cà, Nà Huống, Nà Khuốt, Nà Mòn</t>
  </si>
  <si>
    <t>Đường nội thôn, thôn Yên Thượng, tỉnh Thái Nguyên (đoạn Kéo Phay – Nà Muông)</t>
  </si>
  <si>
    <t>Đào mở rộng nền đường và đổ bê tông mặt đường đảm bảo mặt đường rộng 3m, hoàn thiện hệ thống thoát nước trên tuyến, dự kiến 300m</t>
  </si>
  <si>
    <t>Mở mới nền đường rộng 6m, mặt đường bê tông rộng 3,5m dày 18cm, lớp cấp phối dày 16cm và hoàn thiện hệ thống thoát nước trên tuyến, khoảng 600m</t>
  </si>
  <si>
    <t>Đào mở rộng nền đường và đổ bê tông mặt đường đảm bảo mặt đường rộng 3m, hoàn thiện hệ thống thoát nước trên tuyến, khoảng 200m</t>
  </si>
  <si>
    <t>Đào mở rộng nền đường và đổ bê tông mặt đường đảm bảo mặt đường rộng 3m, hoàn thiện hệ thống thoát nước trên tuyến,khoảng 300m</t>
  </si>
  <si>
    <t>làm mới kênh mương kích thước 40x50cm, xử lý đoạn nước chảy từ Ba Bồ đến khu rộng thôn Tân Minh</t>
  </si>
  <si>
    <t>Kè bê tông trọng lực chiều dài khoảng 40m, chiều cao trung bình 3m, dài 40m</t>
  </si>
  <si>
    <t>Nhà 02 tầng, các hạng mục phụ trợ</t>
  </si>
  <si>
    <t>Xây mới 05 phòng học, cải tạo nâng cấp phòng học</t>
  </si>
  <si>
    <t>Quy mô khoảng 250 chỗ ngồi, sân thể thao thôn</t>
  </si>
  <si>
    <t>Xây cầu đoạn Nà Mềm - Nà Nhàm thôn Tân Minh, xã Yên Thịnh (C17 đường trục thôn lên khu dân cư Nà Nhàm, dài 20 m (Nà Nhàm)</t>
  </si>
  <si>
    <t>Cầu có chiều dài khoảng 15m, rộng khoảng 3,5m</t>
  </si>
  <si>
    <t>Xây mới kênh: đập rộng 12m, cao khoảng 2,5m</t>
  </si>
  <si>
    <t>Kiên Cố Hoá Kênh Mương Tông Kép - Phai Leo</t>
  </si>
  <si>
    <t>Làm kênh mương bằng bê tông xi măng, kích thước 40x50cm thay thế kênh mương bị hư hỏng dài khoảng 1000m</t>
  </si>
  <si>
    <t>Kiên Cố Hoá Kênh Mương Phai Tào; Sửa chữa nâng cấp mương Phai Pài, thôn Yên Thượng, tỉnh Thái Nguyên</t>
  </si>
  <si>
    <t>Làm kênh mương bằng bê tông xi măng, kích thước 40x50cm thay thế kênh mương bị hư hỏng dài khoảng 100m; Sửa chữa nâng cấp mương Phaoi Pài</t>
  </si>
  <si>
    <r>
      <t>Nâng cấp, sửa chữa kênh Chiều dài L=538</t>
    </r>
    <r>
      <rPr>
        <b/>
        <sz val="11"/>
        <rFont val="Times New Roman"/>
        <family val="1"/>
      </rPr>
      <t>m</t>
    </r>
    <r>
      <rPr>
        <sz val="11"/>
        <rFont val="Times New Roman"/>
        <family val="1"/>
      </rPr>
      <t xml:space="preserve">, 40x50cm </t>
    </r>
  </si>
  <si>
    <r>
      <t>Kênh mương xây đầu tư năm 2001 Chiều dài L=</t>
    </r>
    <r>
      <rPr>
        <b/>
        <sz val="8"/>
        <rFont val="Times New Roman"/>
        <family val="1"/>
      </rPr>
      <t>538m</t>
    </r>
    <r>
      <rPr>
        <sz val="8"/>
        <rFont val="Times New Roman"/>
        <family val="1"/>
      </rPr>
      <t>, 40x50cm diện tích tưới tiêu 4,68ha  kênh mương xây đá đã bị rò rỉ nhiều, trong lòng kênh nhiều bùn đất chưa được nạo vét</t>
    </r>
  </si>
  <si>
    <t>(Kèm theo Tờ trình số     /UBND-KT ngày    tháng 8 năm 2026 của UBND xã Yên Thịnh)</t>
  </si>
  <si>
    <t>năm 2026</t>
  </si>
  <si>
    <t>Xi măng chưa phân bổ</t>
  </si>
  <si>
    <t xml:space="preserve">Đầu tư và xây dựng cầu số 3 và cầu số 4 của thôn Kéo Nàng (cũ) </t>
  </si>
  <si>
    <t>Đào mở rộng nền đường và đổ bê tông mặt đường đảm bảo mặt đường rộng 3m, dự kiến 100m</t>
  </si>
  <si>
    <t>Đào mở rộng nền đường và đổ bê tông mặt đường đảm bảo mặt đường rộng 3m, dự kiến 300m</t>
  </si>
  <si>
    <t>Đào mở rộng nền đường và đổ bê tông mặt đường đảm bảo mặt đường rộng 3m, dự kiến 400m</t>
  </si>
  <si>
    <t>2030-2030</t>
  </si>
  <si>
    <t>Đào mở rộng nền đường và đổ bê tông mặt đường đảm bảo mặt đường rộng 3m, dự kiến 1000m</t>
  </si>
  <si>
    <t>Đào mở rộng nền đường và đổ bê tông mặt đường đảm bảo mặt đường rộng 3m, dự kiến 1 000m</t>
  </si>
  <si>
    <t>Đầu tư xây dựng đường nông thôn Bản Cậu (Đường kinh tế Hai Đắc + Hin Khao 03 khu)</t>
  </si>
  <si>
    <t>Đường Nội đồng Kéo coi, dài 300m (Nà Nhàm), thôn Tân Minh, xã Yên Thịnh, tỉnh Thái Nguyên</t>
  </si>
  <si>
    <t>Đường Nội đồng Khuổi Nế, dài 200m (Nà Nhàm), thôn Tân Minh, xã Yên Thịnh, tỉnh Thái Nguyên</t>
  </si>
  <si>
    <t>Đường Nội đồng bản Đoang, dài 200m (Nà Nhàm), thôn Tân Minh, xã Yên Thịnh, tỉnh Thái Nguyên</t>
  </si>
  <si>
    <t>Đường Nội đồng Yêu Buôn, dài 300m (Bản Bây), thôn Tân Minh, xã Yên Thịnh, tỉnh Thái Nguyên</t>
  </si>
  <si>
    <t>Đường Nội đồng Tông Lào, dài 200m (Bản Liên), thôn Tân Minh, xã Yên Thịnh, tỉnh Thái Nguyên</t>
  </si>
  <si>
    <t>Đổ bê tông mặt đường đảm bảo mặt đường rộng 3m, dự kiến 300m</t>
  </si>
  <si>
    <t>Đổ bê tông mặt đường đảm bảo mặt đường rộng 3m, dự kiến 200m</t>
  </si>
  <si>
    <t>Đường Nội Thôn Nà Chèn – Nà Khuốt,  thôn Yên Thượng, xã Yên Thịnh, tỉnh Thái Nguyên</t>
  </si>
  <si>
    <t>Đường Nội Thôn Tông Chàm, thôn Yên Thượng, xã Yên Thịnh, tỉnh Thái Nguyên</t>
  </si>
  <si>
    <t>Đổ bê tông mặt đường đảm bảo mặt đường rộng 3m, dự kiến 500m</t>
  </si>
  <si>
    <t>Đổ bê tông mặt đường đảm bảo mặt đường rộng 3m, dự kiến 50m</t>
  </si>
  <si>
    <t>Đổ bê tông mặt đường đảm bảo mặt đường rộng 3m, dự kiến 150m</t>
  </si>
  <si>
    <t>Làm kênh mương bằng bê tông xi măng, kích thước 40x50cm, dài khoảng 1000 m</t>
  </si>
  <si>
    <t>Kênh mương nội đồng Xây kè mương Nà Pù (thôn Phiêng Lằm cũ), thôn Phja Khao</t>
  </si>
  <si>
    <t>Làm kênh mương bằng bê tông xi măng, kích thước 40x50cm, dài khoảng 200 m</t>
  </si>
  <si>
    <t>Kênh mương khu nhà ông Lâm, thôn Bản Nhượng, xã Yên Thịnh, tỉnh Thái Nguyên</t>
  </si>
  <si>
    <t>Kênh mương khu nhà ông Loan, , thôn Bản Nhượng, xã Yên Thịnh, tỉnh Thái Nguyên</t>
  </si>
  <si>
    <t xml:space="preserve"> Kênh mương khu nhà ông Đồng, thôn Bản Nhượng, xã Yên Thịnh, tỉnh Thái Nguyên</t>
  </si>
  <si>
    <t>Nâng cấp và tu sửa kênh mương khu gốc hồng Kéo Nàng (cũ) , thôn Bản Nhượng, xã Yên Thịnh, tỉnh Thái Nguyên</t>
  </si>
  <si>
    <t xml:space="preserve"> Đầu tư làm mới kênh mương khu Pù Ló khu ruộng nhà ông Lương Hùng Vỹ, thôn Bản Nhượng, xã Yên Thịnh, tỉnh Thái Nguyên</t>
  </si>
  <si>
    <t xml:space="preserve"> Làm kênh mương bằng bê tông xi măng, kích thước 40x50cm, chiều dài khoảng 150m</t>
  </si>
  <si>
    <t xml:space="preserve"> Làm kênh mương bằng bê tông xi măng, kích thước 40x50cm, chiều dài khoảng 250m</t>
  </si>
  <si>
    <t xml:space="preserve"> Làm kênh mương bằng bê tông xi măng, kích thước 40x50cm, chiều dài khoảng 300m</t>
  </si>
  <si>
    <t>Làm kênh mương bằng bê tông xi măng, kích thước 40x50cm,  chiều dài khoảng 300m</t>
  </si>
  <si>
    <t>Làm kênh mương bằng bê tông xi măng, kích thước 40x50cm, chiều dài khoảng 300m hoặc hỗ trợ mua đường ống dẫn nước.</t>
  </si>
  <si>
    <t>Đường vào Khu kinh tế Đán Lạ, xã Yên Thịnh, tỉnh Thái Nguyên</t>
  </si>
  <si>
    <t>Đổ bê tông mặt đường đảm bảo mặt đường rộng 3m, dự kiến 4.000m</t>
  </si>
  <si>
    <t>Đổ bê tông thuận tiện đia lại cho người dân, phục vụ giao thương du lịch, chiều dài dự kiến 2km</t>
  </si>
  <si>
    <t>Ghi chú: Kênh mương,đường nội đồng, nội thôn đang tính theo dự kiến có thiết kế mẫu, người dân chủ yếu đóng góp ngày công, vật liệu, nhà nước hỗ trợ xi măng</t>
  </si>
  <si>
    <t>Đầu tư và xây dựng cầu tràn số 3 và cầu số 4 đường Kéo Nàng, thôn Bản Nhượng, xã Yên Thịnh, tỉnh Thái Nguyên</t>
  </si>
  <si>
    <t xml:space="preserve"> Đường Nội Đồng Tông Luông, thôn Yên Thượng, xã Yên Thịnh, tỉnh Thái Nguyên</t>
  </si>
  <si>
    <t xml:space="preserve"> Đường nội đồng Nà Long,  thôn Yên Thượng, xã Yên Thịnh, tỉnh Thái Nguyên</t>
  </si>
  <si>
    <t xml:space="preserve"> Đường ngõ xóm Nà Mặn,  thôn Yên Thượng, xã Yên Thịnh, tỉnh Thái Nguyên</t>
  </si>
  <si>
    <t>Đường liên xã từ Thôn Vay Loàn, xã Yên Thịnh, tỉnh Thái Nguyên đến thôn Bình Phú, xã Yên Lập, tỉnh Tuyên Quang</t>
  </si>
  <si>
    <t>Đường Liên xã Yên Thịnh - Nghĩa Tá (Đoạn từ thôn Yên Thượng, xã Yên Thịnh, tỉnh Thái Nguyên đến thôn Lương Bằng, xã Nghĩa Tá, tỉnh Thái Nguyên</t>
  </si>
  <si>
    <t>xã Yên Thịnh - xã Nghĩa Tá</t>
  </si>
  <si>
    <t>Đổ bê tông thuận tiện đia lại cho người dân, phục vụ giao thương du lịch, chiều dài dự kiến 5km</t>
  </si>
  <si>
    <t>Nhà 03 tầng, các hạng mục phụ trợ</t>
  </si>
  <si>
    <t>2026-2027</t>
  </si>
  <si>
    <t>Xây dựng tuyến đường vào Vay Đâng</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</si>
</sst>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0.0"/>
    <numFmt numFmtId="165" formatCode="#,##0.0"/>
    <numFmt numFmtId="166" formatCode="_(* #,##0_);_(* \(#,##0\);_(* &quot;-&quot;??_);_(@_)"/>
    <numFmt numFmtId="167" formatCode="_(* #,##0.0_);_(* \(#,##0.0\);_(* &quot;-&quot;??_);_(@_)"/>
    <numFmt numFmtId="168" formatCode="_(* #,##0.00000_);_(* \(#,##0.00000\);_(* &quot;-&quot;??_);_(@_)"/>
    <numFmt numFmtId="169" formatCode="_(* #,##0.000000_);_(* \(#,##0.000000\);_(* &quot;-&quot;??_);_(@_)"/>
    <numFmt numFmtId="170" formatCode="_(* #,##0.0000000_);_(* \(#,##0.0000000\);_(* &quot;-&quot;??_);_(@_)"/>
  </numFmts>
  <fonts count="56" x14ac:knownFonts="1">
    <font>
      <sz val="10"/>
      <color rgb="FF000000"/>
      <name val="Times New Roman"/>
      <charset val="204"/>
    </font>
    <font>
      <b/>
      <sz val="10"/>
      <name val="Times New Roman"/>
      <family val="1"/>
    </font>
    <font>
      <sz val="10"/>
      <color rgb="FF000000"/>
      <name val="Times New Roman"/>
      <family val="2"/>
    </font>
    <font>
      <sz val="9"/>
      <name val="Times New Roman"/>
      <family val="1"/>
    </font>
    <font>
      <sz val="10"/>
      <name val="Times New Roman"/>
      <family val="1"/>
    </font>
    <font>
      <sz val="9"/>
      <color rgb="FF000000"/>
      <name val="Times New Roman"/>
      <family val="2"/>
    </font>
    <font>
      <sz val="8"/>
      <name val="Times New Roman"/>
      <family val="1"/>
    </font>
    <font>
      <b/>
      <i/>
      <sz val="9"/>
      <name val="Times New Roman"/>
      <family val="1"/>
    </font>
    <font>
      <b/>
      <sz val="10"/>
      <color rgb="FF000000"/>
      <name val="Times New Roman"/>
      <family val="2"/>
    </font>
    <font>
      <sz val="7.5"/>
      <name val="Times New Roman"/>
      <family val="1"/>
    </font>
    <font>
      <i/>
      <sz val="10"/>
      <name val="Times New Roman"/>
      <family val="1"/>
    </font>
    <font>
      <sz val="10"/>
      <color rgb="FF000000"/>
      <name val="Times New Roman"/>
      <family val="1"/>
    </font>
    <font>
      <b/>
      <sz val="12"/>
      <name val="Times New Roman"/>
      <family val="1"/>
    </font>
    <font>
      <sz val="12"/>
      <name val="Times New Roman"/>
      <family val="1"/>
    </font>
    <font>
      <b/>
      <sz val="12"/>
      <color theme="1"/>
      <name val="Times New Roman"/>
      <family val="1"/>
    </font>
    <font>
      <i/>
      <sz val="12"/>
      <color theme="1"/>
      <name val="Times New Roman"/>
      <family val="1"/>
    </font>
    <font>
      <sz val="12"/>
      <color rgb="FFFF0000"/>
      <name val="Times New Roman"/>
      <family val="2"/>
    </font>
    <font>
      <b/>
      <sz val="12"/>
      <color rgb="FFFF0000"/>
      <name val="Times New Roman"/>
      <family val="1"/>
    </font>
    <font>
      <sz val="12"/>
      <color theme="1"/>
      <name val="Times New Roman"/>
      <family val="1"/>
    </font>
    <font>
      <b/>
      <sz val="12"/>
      <color theme="1"/>
      <name val="Times New Roman"/>
      <family val="2"/>
    </font>
    <font>
      <b/>
      <sz val="13"/>
      <color rgb="FFFF0000"/>
      <name val="Times New Roman"/>
      <family val="1"/>
    </font>
    <font>
      <sz val="10"/>
      <color rgb="FFFF0000"/>
      <name val="Times New Roman"/>
      <family val="1"/>
    </font>
    <font>
      <sz val="13"/>
      <color rgb="FFFF0000"/>
      <name val="Times New Roman"/>
      <family val="1"/>
    </font>
    <font>
      <vertAlign val="superscript"/>
      <sz val="13"/>
      <color rgb="FFFF0000"/>
      <name val="Times New Roman"/>
      <family val="1"/>
    </font>
    <font>
      <b/>
      <sz val="14"/>
      <name val="Times New Roman"/>
      <family val="1"/>
    </font>
    <font>
      <sz val="14"/>
      <name val="Times New Roman"/>
      <family val="1"/>
    </font>
    <font>
      <i/>
      <sz val="14"/>
      <name val="Times New Roman"/>
      <family val="1"/>
    </font>
    <font>
      <b/>
      <i/>
      <sz val="14"/>
      <name val="Times New Roman"/>
      <family val="1"/>
    </font>
    <font>
      <sz val="14"/>
      <color rgb="FF000000"/>
      <name val="Times New Roman"/>
      <family val="1"/>
    </font>
    <font>
      <sz val="7"/>
      <color rgb="FF000000"/>
      <name val="Times New Roman"/>
      <family val="1"/>
    </font>
    <font>
      <b/>
      <sz val="14"/>
      <color rgb="FF000000"/>
      <name val="Times New Roman"/>
      <family val="1"/>
    </font>
    <font>
      <b/>
      <sz val="14"/>
      <color theme="1"/>
      <name val="Times New Roman"/>
      <family val="1"/>
    </font>
    <font>
      <b/>
      <sz val="14"/>
      <color rgb="FF0D0D0D"/>
      <name val="Times New Roman"/>
      <family val="1"/>
    </font>
    <font>
      <sz val="14"/>
      <color rgb="FF0D0D0D"/>
      <name val="Times New Roman"/>
      <family val="1"/>
    </font>
    <font>
      <b/>
      <sz val="11"/>
      <color theme="1"/>
      <name val="Times New Roman"/>
      <family val="1"/>
    </font>
    <font>
      <sz val="11"/>
      <name val="Times New Roman"/>
      <family val="1"/>
    </font>
    <font>
      <i/>
      <sz val="11"/>
      <name val="Times New Roman"/>
      <family val="1"/>
    </font>
    <font>
      <b/>
      <sz val="11"/>
      <name val="Times New Roman"/>
      <family val="1"/>
    </font>
    <font>
      <sz val="11"/>
      <color theme="1"/>
      <name val="Calibri"/>
      <family val="2"/>
      <scheme val="minor"/>
    </font>
    <font>
      <b/>
      <i/>
      <sz val="11"/>
      <name val="Times New Roman"/>
      <family val="1"/>
    </font>
    <font>
      <sz val="11"/>
      <color rgb="FFFF0000"/>
      <name val="Times New Roman"/>
      <family val="1"/>
    </font>
    <font>
      <i/>
      <sz val="11"/>
      <color rgb="FFFF0000"/>
      <name val="Times New Roman"/>
      <family val="1"/>
    </font>
    <font>
      <b/>
      <sz val="11"/>
      <color rgb="FFFF0000"/>
      <name val="Times New Roman"/>
      <family val="1"/>
    </font>
    <font>
      <b/>
      <sz val="8"/>
      <name val="Times New Roman"/>
      <family val="1"/>
    </font>
    <font>
      <b/>
      <i/>
      <sz val="8"/>
      <name val="Times New Roman"/>
      <family val="1"/>
    </font>
    <font>
      <sz val="8"/>
      <color rgb="FFFF0000"/>
      <name val="Times New Roman"/>
      <family val="1"/>
    </font>
    <font>
      <b/>
      <i/>
      <sz val="11"/>
      <color rgb="FFFF0000"/>
      <name val="Times New Roman"/>
      <family val="1"/>
    </font>
    <font>
      <sz val="13"/>
      <name val=".VnTime"/>
      <family val="2"/>
    </font>
    <font>
      <sz val="11"/>
      <color theme="1"/>
      <name val="Times New Roman"/>
      <family val="1"/>
    </font>
    <font>
      <i/>
      <sz val="11"/>
      <color theme="1"/>
      <name val="Times New Roman"/>
      <family val="1"/>
    </font>
    <font>
      <sz val="8"/>
      <color theme="1"/>
      <name val="Times New Roman"/>
      <family val="1"/>
    </font>
    <font>
      <b/>
      <sz val="8"/>
      <color theme="1"/>
      <name val="Times New Roman"/>
      <family val="1"/>
    </font>
    <font>
      <b/>
      <i/>
      <sz val="11"/>
      <color theme="1"/>
      <name val="Times New Roman"/>
      <family val="1"/>
    </font>
    <font>
      <b/>
      <i/>
      <sz val="8"/>
      <color theme="1"/>
      <name val="Times New Roman"/>
      <family val="1"/>
    </font>
    <font>
      <sz val="14"/>
      <color rgb="FFFF0000"/>
      <name val="Times New Roman"/>
      <family val="1"/>
    </font>
    <font>
      <b/>
      <sz val="14"/>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auto="1"/>
      </right>
      <top style="thin">
        <color indexed="64"/>
      </top>
      <bottom/>
      <diagonal/>
    </border>
    <border>
      <left style="thin">
        <color indexed="64"/>
      </left>
      <right/>
      <top/>
      <bottom/>
      <diagonal/>
    </border>
  </borders>
  <cellStyleXfs count="4">
    <xf numFmtId="0" fontId="0" fillId="0" borderId="0"/>
    <xf numFmtId="43" fontId="11" fillId="0" borderId="0" applyFont="0" applyFill="0" applyBorder="0" applyAlignment="0" applyProtection="0"/>
    <xf numFmtId="0" fontId="38" fillId="0" borderId="0"/>
    <xf numFmtId="0" fontId="47" fillId="0" borderId="0"/>
  </cellStyleXfs>
  <cellXfs count="409">
    <xf numFmtId="0" fontId="0" fillId="0" borderId="0" xfId="0" applyAlignment="1">
      <alignment horizontal="left" vertical="top"/>
    </xf>
    <xf numFmtId="1" fontId="2" fillId="0" borderId="1" xfId="0" applyNumberFormat="1" applyFont="1" applyBorder="1" applyAlignment="1">
      <alignment horizontal="center" vertical="center" shrinkToFit="1"/>
    </xf>
    <xf numFmtId="0" fontId="3" fillId="0" borderId="1" xfId="0" applyFont="1" applyBorder="1" applyAlignment="1">
      <alignment horizontal="left" vertical="center" wrapText="1"/>
    </xf>
    <xf numFmtId="0" fontId="0" fillId="0" borderId="1" xfId="0" applyBorder="1" applyAlignment="1">
      <alignment horizontal="left" vertical="top" wrapText="1"/>
    </xf>
    <xf numFmtId="1" fontId="2" fillId="0" borderId="1" xfId="0" applyNumberFormat="1" applyFont="1" applyBorder="1" applyAlignment="1">
      <alignment horizontal="left" vertical="center" indent="2" shrinkToFi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0" borderId="1" xfId="0" applyFont="1" applyBorder="1" applyAlignment="1">
      <alignment horizontal="left" vertical="top" wrapText="1" indent="1"/>
    </xf>
    <xf numFmtId="0" fontId="3" fillId="0" borderId="1" xfId="0" applyFont="1" applyBorder="1" applyAlignment="1">
      <alignment horizontal="left" vertical="top" wrapText="1"/>
    </xf>
    <xf numFmtId="0" fontId="0" fillId="0" borderId="1" xfId="0" applyBorder="1" applyAlignment="1">
      <alignment horizontal="center" vertical="center" wrapText="1"/>
    </xf>
    <xf numFmtId="0" fontId="4" fillId="0" borderId="1" xfId="0" applyFont="1" applyBorder="1" applyAlignment="1">
      <alignment horizontal="left" vertical="center" wrapText="1" indent="1"/>
    </xf>
    <xf numFmtId="0" fontId="6" fillId="0" borderId="1" xfId="0" applyFont="1" applyBorder="1" applyAlignment="1">
      <alignment horizontal="left" vertical="center" wrapText="1"/>
    </xf>
    <xf numFmtId="0" fontId="3" fillId="0" borderId="1" xfId="0" applyFont="1" applyBorder="1" applyAlignment="1">
      <alignment horizontal="center" vertical="top" wrapText="1"/>
    </xf>
    <xf numFmtId="0" fontId="0" fillId="0" borderId="1" xfId="0" applyBorder="1" applyAlignment="1">
      <alignment horizontal="left" vertical="center" wrapText="1"/>
    </xf>
    <xf numFmtId="0" fontId="6" fillId="0" borderId="1" xfId="0" applyFont="1" applyBorder="1" applyAlignment="1">
      <alignment horizontal="left" vertical="top" wrapText="1"/>
    </xf>
    <xf numFmtId="165" fontId="5" fillId="0" borderId="1" xfId="0" applyNumberFormat="1" applyFont="1" applyBorder="1" applyAlignment="1">
      <alignment horizontal="center" vertical="center" shrinkToFit="1"/>
    </xf>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164" fontId="5" fillId="0" borderId="1" xfId="0" applyNumberFormat="1" applyFont="1" applyBorder="1" applyAlignment="1">
      <alignment horizontal="center" vertical="center" shrinkToFit="1"/>
    </xf>
    <xf numFmtId="0" fontId="9"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indent="1"/>
    </xf>
    <xf numFmtId="0" fontId="4" fillId="0" borderId="1" xfId="0" applyFont="1" applyBorder="1" applyAlignment="1">
      <alignment horizontal="left" vertical="center" wrapText="1" indent="4"/>
    </xf>
    <xf numFmtId="0" fontId="4" fillId="0" borderId="1" xfId="0" applyFont="1" applyBorder="1" applyAlignment="1">
      <alignment horizontal="left" vertical="center" wrapText="1" indent="2"/>
    </xf>
    <xf numFmtId="165" fontId="8" fillId="0" borderId="1" xfId="0" applyNumberFormat="1" applyFont="1" applyBorder="1" applyAlignment="1">
      <alignment horizontal="center" vertical="top" shrinkToFit="1"/>
    </xf>
    <xf numFmtId="0" fontId="10" fillId="0" borderId="0" xfId="0" applyFont="1" applyAlignment="1">
      <alignment horizontal="center" vertical="top" wrapText="1"/>
    </xf>
    <xf numFmtId="0" fontId="0" fillId="0" borderId="0" xfId="0" applyAlignment="1">
      <alignment vertical="top"/>
    </xf>
    <xf numFmtId="0" fontId="4" fillId="0" borderId="1" xfId="0" applyFont="1" applyBorder="1" applyAlignment="1">
      <alignment vertical="center" wrapText="1"/>
    </xf>
    <xf numFmtId="0" fontId="3" fillId="0" borderId="1" xfId="0" applyFont="1" applyBorder="1" applyAlignment="1">
      <alignmen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1" fontId="2" fillId="0" borderId="2" xfId="0" applyNumberFormat="1" applyFont="1" applyBorder="1" applyAlignment="1">
      <alignment horizontal="center" vertical="center" shrinkToFit="1"/>
    </xf>
    <xf numFmtId="0" fontId="3" fillId="0" borderId="2" xfId="0" applyFont="1" applyBorder="1" applyAlignment="1">
      <alignment vertical="center" wrapText="1"/>
    </xf>
    <xf numFmtId="165" fontId="5" fillId="0" borderId="2" xfId="0" applyNumberFormat="1" applyFont="1" applyBorder="1" applyAlignment="1">
      <alignment horizontal="center" vertical="center" shrinkToFit="1"/>
    </xf>
    <xf numFmtId="0" fontId="4" fillId="0" borderId="2" xfId="0" applyFont="1" applyBorder="1" applyAlignment="1">
      <alignment horizontal="center" vertical="top" wrapText="1"/>
    </xf>
    <xf numFmtId="0" fontId="9" fillId="0" borderId="2" xfId="0" applyFont="1" applyBorder="1" applyAlignment="1">
      <alignment horizontal="center" vertical="center" wrapText="1"/>
    </xf>
    <xf numFmtId="0" fontId="6" fillId="0" borderId="2" xfId="0" applyFont="1" applyBorder="1" applyAlignment="1">
      <alignment horizontal="left" vertical="top" wrapText="1"/>
    </xf>
    <xf numFmtId="0" fontId="0" fillId="0" borderId="2" xfId="0" applyBorder="1" applyAlignment="1">
      <alignment horizontal="left" vertical="center" wrapText="1"/>
    </xf>
    <xf numFmtId="0" fontId="7" fillId="0" borderId="2" xfId="0" applyFont="1" applyBorder="1" applyAlignment="1">
      <alignment vertical="center" wrapText="1"/>
    </xf>
    <xf numFmtId="165" fontId="8" fillId="0" borderId="2" xfId="0" applyNumberFormat="1" applyFont="1" applyBorder="1" applyAlignment="1">
      <alignment horizontal="left" vertical="top" indent="2" shrinkToFit="1"/>
    </xf>
    <xf numFmtId="0" fontId="0" fillId="0" borderId="2" xfId="0" applyBorder="1" applyAlignment="1">
      <alignment vertical="center" wrapText="1"/>
    </xf>
    <xf numFmtId="1" fontId="2" fillId="0" borderId="4" xfId="0" applyNumberFormat="1" applyFont="1" applyBorder="1" applyAlignment="1">
      <alignment horizontal="center" vertical="center" shrinkToFit="1"/>
    </xf>
    <xf numFmtId="0" fontId="3" fillId="0" borderId="4" xfId="0" applyFont="1" applyBorder="1" applyAlignment="1">
      <alignment vertical="center" wrapText="1"/>
    </xf>
    <xf numFmtId="0" fontId="4" fillId="0" borderId="4" xfId="0" applyFont="1" applyBorder="1" applyAlignment="1">
      <alignment horizontal="center" vertical="top" wrapText="1"/>
    </xf>
    <xf numFmtId="0" fontId="4" fillId="0" borderId="4" xfId="0" applyFont="1" applyBorder="1" applyAlignment="1">
      <alignment vertical="center" wrapText="1"/>
    </xf>
    <xf numFmtId="0" fontId="0" fillId="0" borderId="4" xfId="0" applyBorder="1" applyAlignment="1">
      <alignment horizontal="left" vertical="top"/>
    </xf>
    <xf numFmtId="0" fontId="0" fillId="0" borderId="4" xfId="0" applyBorder="1" applyAlignment="1">
      <alignment vertical="top"/>
    </xf>
    <xf numFmtId="165" fontId="5" fillId="0" borderId="4" xfId="0" applyNumberFormat="1" applyFont="1" applyBorder="1" applyAlignment="1">
      <alignment horizontal="center" vertical="center" shrinkToFit="1"/>
    </xf>
    <xf numFmtId="0" fontId="9" fillId="0" borderId="4" xfId="0" applyFont="1" applyBorder="1" applyAlignment="1">
      <alignment horizontal="center" vertical="center" wrapText="1"/>
    </xf>
    <xf numFmtId="0" fontId="6" fillId="0" borderId="4" xfId="0" applyFont="1" applyBorder="1" applyAlignment="1">
      <alignment vertical="top" wrapText="1"/>
    </xf>
    <xf numFmtId="0" fontId="9" fillId="0" borderId="4" xfId="0" applyFont="1" applyBorder="1" applyAlignment="1">
      <alignment horizontal="center" vertical="top" wrapText="1"/>
    </xf>
    <xf numFmtId="0" fontId="6" fillId="0" borderId="4" xfId="0" applyFont="1" applyBorder="1" applyAlignment="1">
      <alignment horizontal="left" vertical="top" wrapText="1"/>
    </xf>
    <xf numFmtId="0" fontId="4" fillId="0" borderId="0" xfId="0" applyFont="1" applyAlignment="1">
      <alignment vertical="center" wrapText="1"/>
    </xf>
    <xf numFmtId="0" fontId="12" fillId="0" borderId="4" xfId="0" applyFont="1" applyBorder="1" applyAlignment="1">
      <alignment horizontal="center" vertical="center" wrapText="1"/>
    </xf>
    <xf numFmtId="0" fontId="0" fillId="0" borderId="0" xfId="0" applyAlignment="1">
      <alignment vertical="center"/>
    </xf>
    <xf numFmtId="0" fontId="0" fillId="0" borderId="0" xfId="0"/>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center" wrapText="1"/>
    </xf>
    <xf numFmtId="0" fontId="0" fillId="0" borderId="4" xfId="0" applyBorder="1" applyAlignment="1">
      <alignment horizontal="center" vertical="center" wrapText="1"/>
    </xf>
    <xf numFmtId="0" fontId="16" fillId="0" borderId="0" xfId="0" applyFont="1"/>
    <xf numFmtId="164" fontId="0" fillId="0" borderId="4" xfId="0" applyNumberFormat="1" applyBorder="1" applyAlignment="1">
      <alignment horizontal="center" vertical="center" wrapText="1"/>
    </xf>
    <xf numFmtId="2" fontId="0" fillId="0" borderId="4" xfId="0" applyNumberFormat="1" applyBorder="1" applyAlignment="1">
      <alignment horizontal="center" vertical="center" wrapText="1"/>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wrapText="1"/>
    </xf>
    <xf numFmtId="0" fontId="17" fillId="0" borderId="0" xfId="0" applyFont="1"/>
    <xf numFmtId="2" fontId="0" fillId="0" borderId="4" xfId="0" applyNumberFormat="1" applyBorder="1" applyAlignment="1">
      <alignment horizontal="center" vertical="center"/>
    </xf>
    <xf numFmtId="164" fontId="0" fillId="0" borderId="4" xfId="0" applyNumberFormat="1" applyBorder="1" applyAlignment="1">
      <alignment horizontal="center" vertical="center"/>
    </xf>
    <xf numFmtId="0" fontId="14" fillId="0" borderId="14" xfId="0" applyFont="1" applyBorder="1" applyAlignment="1">
      <alignment horizontal="left" vertical="center" wrapText="1"/>
    </xf>
    <xf numFmtId="0" fontId="0" fillId="0" borderId="0" xfId="0" applyAlignment="1">
      <alignment horizontal="left"/>
    </xf>
    <xf numFmtId="0" fontId="14" fillId="0" borderId="0" xfId="0" applyFont="1"/>
    <xf numFmtId="0" fontId="14" fillId="0" borderId="0" xfId="0" applyFont="1" applyAlignment="1">
      <alignment horizontal="center" vertical="center" wrapText="1"/>
    </xf>
    <xf numFmtId="0" fontId="13" fillId="2" borderId="4" xfId="0" applyFont="1" applyFill="1" applyBorder="1" applyAlignment="1">
      <alignment horizontal="left" vertical="center" wrapText="1"/>
    </xf>
    <xf numFmtId="0" fontId="18" fillId="0" borderId="4" xfId="0" applyFont="1" applyBorder="1" applyAlignment="1">
      <alignment horizontal="center" vertical="center" wrapText="1"/>
    </xf>
    <xf numFmtId="0" fontId="18" fillId="0" borderId="0" xfId="0" applyFont="1"/>
    <xf numFmtId="0" fontId="13" fillId="0" borderId="4" xfId="0" applyFont="1" applyBorder="1" applyAlignment="1">
      <alignment horizontal="center" vertical="center" wrapText="1"/>
    </xf>
    <xf numFmtId="0" fontId="13" fillId="2" borderId="1"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9"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1" fillId="0" borderId="0" xfId="0" applyFont="1" applyAlignment="1">
      <alignment horizontal="left" vertical="top"/>
    </xf>
    <xf numFmtId="0" fontId="22" fillId="0" borderId="7" xfId="0" applyFont="1" applyBorder="1" applyAlignment="1">
      <alignment horizontal="center" vertical="center" wrapText="1"/>
    </xf>
    <xf numFmtId="0" fontId="22" fillId="0" borderId="8" xfId="0" applyFont="1" applyBorder="1" applyAlignment="1">
      <alignment horizontal="left" vertical="center" wrapText="1"/>
    </xf>
    <xf numFmtId="0" fontId="22" fillId="0" borderId="8" xfId="0" applyFont="1" applyBorder="1" applyAlignment="1">
      <alignment horizontal="center" vertical="center" wrapText="1"/>
    </xf>
    <xf numFmtId="3" fontId="22" fillId="0" borderId="8" xfId="0" applyNumberFormat="1" applyFont="1" applyBorder="1" applyAlignment="1">
      <alignment horizontal="center" vertical="center" wrapText="1"/>
    </xf>
    <xf numFmtId="166" fontId="21" fillId="0" borderId="0" xfId="1" applyNumberFormat="1" applyFont="1" applyAlignment="1">
      <alignment horizontal="left" vertical="top"/>
    </xf>
    <xf numFmtId="166" fontId="21" fillId="0" borderId="0" xfId="0" applyNumberFormat="1" applyFont="1" applyAlignment="1">
      <alignment horizontal="left" vertical="top"/>
    </xf>
    <xf numFmtId="0" fontId="25" fillId="2" borderId="0" xfId="0" applyFont="1" applyFill="1" applyAlignment="1">
      <alignment horizontal="left" vertical="center" wrapText="1"/>
    </xf>
    <xf numFmtId="0" fontId="25" fillId="2" borderId="0" xfId="0" applyFont="1" applyFill="1" applyAlignment="1">
      <alignment horizontal="center" vertical="center" wrapText="1"/>
    </xf>
    <xf numFmtId="166" fontId="24" fillId="2" borderId="10" xfId="1" applyNumberFormat="1"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5" fillId="0" borderId="4" xfId="0" applyFont="1" applyBorder="1" applyAlignment="1">
      <alignment horizontal="left" vertical="center" wrapText="1"/>
    </xf>
    <xf numFmtId="0" fontId="25" fillId="2" borderId="4" xfId="0" applyFont="1" applyFill="1" applyBorder="1" applyAlignment="1">
      <alignment horizontal="left" vertical="center" wrapText="1"/>
    </xf>
    <xf numFmtId="166" fontId="25" fillId="2" borderId="4" xfId="1" applyNumberFormat="1" applyFont="1" applyFill="1" applyBorder="1" applyAlignment="1">
      <alignment horizontal="left" vertical="center" wrapText="1"/>
    </xf>
    <xf numFmtId="166" fontId="25" fillId="2" borderId="0" xfId="1" applyNumberFormat="1" applyFont="1" applyFill="1" applyAlignment="1">
      <alignment horizontal="left" vertical="center" wrapText="1"/>
    </xf>
    <xf numFmtId="0" fontId="26" fillId="0" borderId="4" xfId="0" applyFont="1" applyBorder="1" applyAlignment="1">
      <alignment horizontal="left" vertical="center" wrapText="1"/>
    </xf>
    <xf numFmtId="0" fontId="26" fillId="2" borderId="0" xfId="0" applyFont="1" applyFill="1" applyAlignment="1">
      <alignment horizontal="left" vertical="center" wrapText="1"/>
    </xf>
    <xf numFmtId="0" fontId="24" fillId="2" borderId="4"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24" fillId="0" borderId="4" xfId="0" applyFont="1" applyBorder="1" applyAlignment="1">
      <alignment horizontal="left" vertical="center" wrapText="1"/>
    </xf>
    <xf numFmtId="0" fontId="25" fillId="0" borderId="0" xfId="0" applyFont="1" applyAlignment="1">
      <alignment horizontal="left" vertical="center" wrapText="1"/>
    </xf>
    <xf numFmtId="0" fontId="25" fillId="2" borderId="12" xfId="0" applyFont="1" applyFill="1" applyBorder="1" applyAlignment="1">
      <alignment horizontal="left" vertical="center" wrapText="1"/>
    </xf>
    <xf numFmtId="166" fontId="24" fillId="2" borderId="4" xfId="1" applyNumberFormat="1" applyFont="1" applyFill="1" applyBorder="1" applyAlignment="1">
      <alignment horizontal="left" vertical="center" wrapText="1"/>
    </xf>
    <xf numFmtId="43" fontId="25" fillId="2" borderId="4" xfId="1" applyFont="1" applyFill="1" applyBorder="1" applyAlignment="1">
      <alignment horizontal="left" vertical="center" wrapText="1"/>
    </xf>
    <xf numFmtId="43" fontId="24" fillId="2" borderId="4" xfId="1" applyFont="1" applyFill="1" applyBorder="1" applyAlignment="1">
      <alignment horizontal="left" vertical="center" wrapText="1"/>
    </xf>
    <xf numFmtId="166" fontId="27" fillId="2" borderId="4" xfId="1" applyNumberFormat="1" applyFont="1" applyFill="1" applyBorder="1" applyAlignment="1">
      <alignment horizontal="left" vertical="center" wrapText="1"/>
    </xf>
    <xf numFmtId="43" fontId="26" fillId="2" borderId="4" xfId="1" applyFont="1" applyFill="1" applyBorder="1" applyAlignment="1">
      <alignment horizontal="left" vertical="center" wrapText="1"/>
    </xf>
    <xf numFmtId="166" fontId="26" fillId="2" borderId="4" xfId="1" applyNumberFormat="1" applyFont="1" applyFill="1" applyBorder="1" applyAlignment="1">
      <alignment horizontal="left" vertical="center" wrapText="1"/>
    </xf>
    <xf numFmtId="166" fontId="24" fillId="0" borderId="4" xfId="1" applyNumberFormat="1" applyFont="1" applyFill="1" applyBorder="1" applyAlignment="1">
      <alignment horizontal="left" vertical="center" wrapText="1"/>
    </xf>
    <xf numFmtId="43" fontId="24" fillId="0" borderId="4" xfId="1" applyFont="1" applyFill="1" applyBorder="1" applyAlignment="1">
      <alignment horizontal="left" vertical="center" wrapText="1"/>
    </xf>
    <xf numFmtId="166" fontId="24" fillId="2" borderId="13" xfId="1" applyNumberFormat="1" applyFont="1" applyFill="1" applyBorder="1" applyAlignment="1">
      <alignment horizontal="left" vertical="center" wrapText="1"/>
    </xf>
    <xf numFmtId="43" fontId="25" fillId="2" borderId="12" xfId="1" applyFont="1" applyFill="1" applyBorder="1" applyAlignment="1">
      <alignment horizontal="left" vertical="center" wrapText="1"/>
    </xf>
    <xf numFmtId="0" fontId="25" fillId="2" borderId="4" xfId="1" applyNumberFormat="1" applyFont="1" applyFill="1" applyBorder="1" applyAlignment="1">
      <alignment horizontal="left" vertical="center" wrapText="1"/>
    </xf>
    <xf numFmtId="166" fontId="25" fillId="2" borderId="13" xfId="1" applyNumberFormat="1" applyFont="1" applyFill="1" applyBorder="1" applyAlignment="1">
      <alignment horizontal="left" vertical="center" wrapText="1"/>
    </xf>
    <xf numFmtId="43" fontId="25" fillId="2" borderId="0" xfId="1" applyFont="1" applyFill="1" applyAlignment="1">
      <alignment horizontal="left" vertical="center" wrapText="1"/>
    </xf>
    <xf numFmtId="43" fontId="24" fillId="2" borderId="10" xfId="1" applyFont="1" applyFill="1" applyBorder="1" applyAlignment="1">
      <alignment horizontal="center" vertical="center" wrapText="1"/>
    </xf>
    <xf numFmtId="0" fontId="25" fillId="3" borderId="4" xfId="0" applyFont="1" applyFill="1" applyBorder="1" applyAlignment="1">
      <alignment horizontal="left" vertical="center" wrapText="1"/>
    </xf>
    <xf numFmtId="43" fontId="25" fillId="3" borderId="4" xfId="1" applyFont="1" applyFill="1" applyBorder="1" applyAlignment="1">
      <alignment horizontal="left" vertical="center" wrapText="1"/>
    </xf>
    <xf numFmtId="0" fontId="25" fillId="3" borderId="4" xfId="1" applyNumberFormat="1" applyFont="1" applyFill="1" applyBorder="1" applyAlignment="1">
      <alignment horizontal="left" vertical="center" wrapText="1"/>
    </xf>
    <xf numFmtId="166" fontId="25" fillId="3" borderId="4" xfId="1" applyNumberFormat="1" applyFont="1" applyFill="1" applyBorder="1" applyAlignment="1">
      <alignment horizontal="left" vertical="center" wrapText="1"/>
    </xf>
    <xf numFmtId="166" fontId="25" fillId="2" borderId="4" xfId="1" applyNumberFormat="1" applyFont="1" applyFill="1" applyBorder="1" applyAlignment="1">
      <alignment horizontal="left" vertical="center" wrapText="1" shrinkToFit="1"/>
    </xf>
    <xf numFmtId="43" fontId="25" fillId="2" borderId="4" xfId="1" applyFont="1" applyFill="1" applyBorder="1" applyAlignment="1">
      <alignment horizontal="left" vertical="center" wrapText="1" shrinkToFit="1"/>
    </xf>
    <xf numFmtId="0" fontId="26" fillId="3" borderId="4" xfId="0" applyFont="1" applyFill="1" applyBorder="1" applyAlignment="1">
      <alignment horizontal="left" vertical="center" wrapText="1"/>
    </xf>
    <xf numFmtId="166" fontId="27" fillId="3" borderId="4" xfId="1" applyNumberFormat="1" applyFont="1" applyFill="1" applyBorder="1" applyAlignment="1">
      <alignment horizontal="left" vertical="center" wrapText="1"/>
    </xf>
    <xf numFmtId="43" fontId="26" fillId="3" borderId="4" xfId="1" applyFont="1" applyFill="1" applyBorder="1" applyAlignment="1">
      <alignment horizontal="left" vertical="center" wrapText="1"/>
    </xf>
    <xf numFmtId="0" fontId="26" fillId="3" borderId="0" xfId="0" applyFont="1" applyFill="1" applyAlignment="1">
      <alignment horizontal="left" vertical="center" wrapText="1"/>
    </xf>
    <xf numFmtId="166" fontId="24" fillId="3" borderId="4" xfId="1" applyNumberFormat="1" applyFont="1" applyFill="1" applyBorder="1" applyAlignment="1">
      <alignment horizontal="left" vertical="center" wrapText="1"/>
    </xf>
    <xf numFmtId="43" fontId="24" fillId="3" borderId="4" xfId="1" applyFont="1" applyFill="1" applyBorder="1" applyAlignment="1">
      <alignment horizontal="left" vertical="center" wrapText="1"/>
    </xf>
    <xf numFmtId="0" fontId="24" fillId="3" borderId="4" xfId="0" applyFont="1" applyFill="1" applyBorder="1" applyAlignment="1">
      <alignment horizontal="left" vertical="center" wrapText="1"/>
    </xf>
    <xf numFmtId="0" fontId="25" fillId="3" borderId="0" xfId="0" applyFont="1" applyFill="1" applyAlignment="1">
      <alignment horizontal="left" vertical="center" wrapText="1"/>
    </xf>
    <xf numFmtId="0" fontId="24" fillId="2" borderId="0" xfId="0" applyFont="1" applyFill="1" applyAlignment="1">
      <alignment wrapText="1"/>
    </xf>
    <xf numFmtId="0" fontId="25" fillId="2" borderId="0" xfId="0" applyFont="1" applyFill="1" applyAlignment="1">
      <alignment wrapText="1"/>
    </xf>
    <xf numFmtId="0" fontId="24" fillId="2" borderId="4" xfId="0" applyFont="1" applyFill="1" applyBorder="1" applyAlignment="1">
      <alignment wrapText="1"/>
    </xf>
    <xf numFmtId="166" fontId="24" fillId="2" borderId="4" xfId="1" applyNumberFormat="1" applyFont="1" applyFill="1" applyBorder="1" applyAlignment="1">
      <alignment wrapText="1"/>
    </xf>
    <xf numFmtId="0" fontId="28" fillId="0" borderId="4" xfId="0" applyFont="1" applyBorder="1" applyAlignment="1">
      <alignment wrapText="1"/>
    </xf>
    <xf numFmtId="0" fontId="25" fillId="2" borderId="4" xfId="0" applyFont="1" applyFill="1" applyBorder="1" applyAlignment="1">
      <alignment wrapText="1"/>
    </xf>
    <xf numFmtId="0" fontId="25" fillId="0" borderId="4" xfId="0" applyFont="1" applyBorder="1" applyAlignment="1">
      <alignment wrapText="1"/>
    </xf>
    <xf numFmtId="166" fontId="25" fillId="2" borderId="4" xfId="1" applyNumberFormat="1" applyFont="1" applyFill="1" applyBorder="1" applyAlignment="1">
      <alignment wrapText="1"/>
    </xf>
    <xf numFmtId="43" fontId="25" fillId="2" borderId="4" xfId="1" applyFont="1" applyFill="1" applyBorder="1" applyAlignment="1">
      <alignment wrapText="1"/>
    </xf>
    <xf numFmtId="43" fontId="24" fillId="2" borderId="4" xfId="1" applyFont="1" applyFill="1" applyBorder="1" applyAlignment="1">
      <alignment wrapText="1"/>
    </xf>
    <xf numFmtId="0" fontId="26" fillId="2" borderId="4" xfId="0" applyFont="1" applyFill="1" applyBorder="1" applyAlignment="1">
      <alignment wrapText="1"/>
    </xf>
    <xf numFmtId="166" fontId="27" fillId="2" borderId="4" xfId="1" applyNumberFormat="1" applyFont="1" applyFill="1" applyBorder="1" applyAlignment="1">
      <alignment wrapText="1"/>
    </xf>
    <xf numFmtId="43" fontId="26" fillId="2" borderId="4" xfId="1" applyFont="1" applyFill="1" applyBorder="1" applyAlignment="1">
      <alignment wrapText="1"/>
    </xf>
    <xf numFmtId="0" fontId="26" fillId="2" borderId="0" xfId="0" applyFont="1" applyFill="1" applyAlignment="1">
      <alignment wrapText="1"/>
    </xf>
    <xf numFmtId="166" fontId="26" fillId="2" borderId="4" xfId="1" applyNumberFormat="1" applyFont="1" applyFill="1" applyBorder="1" applyAlignment="1">
      <alignment wrapText="1"/>
    </xf>
    <xf numFmtId="43" fontId="25" fillId="3" borderId="4" xfId="1" applyFont="1" applyFill="1" applyBorder="1" applyAlignment="1">
      <alignment wrapText="1"/>
    </xf>
    <xf numFmtId="166" fontId="25" fillId="2" borderId="0" xfId="1" applyNumberFormat="1" applyFont="1" applyFill="1" applyAlignment="1">
      <alignment wrapText="1"/>
    </xf>
    <xf numFmtId="43" fontId="25" fillId="2" borderId="0" xfId="1" applyFont="1" applyFill="1" applyAlignment="1">
      <alignment wrapText="1"/>
    </xf>
    <xf numFmtId="0" fontId="24" fillId="2" borderId="4" xfId="0" applyFont="1" applyFill="1" applyBorder="1" applyAlignment="1">
      <alignment horizontal="center" wrapText="1"/>
    </xf>
    <xf numFmtId="0" fontId="25" fillId="2" borderId="0" xfId="0" applyFont="1" applyFill="1" applyAlignment="1">
      <alignment horizontal="center" wrapText="1"/>
    </xf>
    <xf numFmtId="166" fontId="24" fillId="2" borderId="4" xfId="1" applyNumberFormat="1" applyFont="1" applyFill="1" applyBorder="1" applyAlignment="1">
      <alignment horizontal="center" wrapText="1"/>
    </xf>
    <xf numFmtId="43" fontId="24" fillId="2" borderId="4" xfId="1" applyFont="1" applyFill="1" applyBorder="1" applyAlignment="1">
      <alignment horizontal="center" wrapText="1"/>
    </xf>
    <xf numFmtId="0" fontId="28" fillId="0" borderId="4" xfId="0" applyFont="1" applyBorder="1"/>
    <xf numFmtId="0" fontId="28" fillId="0" borderId="4" xfId="0" applyFont="1" applyBorder="1" applyAlignment="1">
      <alignment horizontal="left" vertical="center" wrapText="1"/>
    </xf>
    <xf numFmtId="0" fontId="28" fillId="0" borderId="4" xfId="0" applyFont="1" applyBorder="1" applyAlignment="1">
      <alignment horizontal="center" vertical="center" wrapText="1"/>
    </xf>
    <xf numFmtId="0" fontId="24" fillId="2" borderId="0" xfId="0" applyFont="1" applyFill="1" applyAlignment="1">
      <alignment horizontal="center" wrapText="1"/>
    </xf>
    <xf numFmtId="0" fontId="25" fillId="2" borderId="4" xfId="0" applyFont="1" applyFill="1" applyBorder="1" applyAlignment="1">
      <alignment horizontal="center" wrapText="1"/>
    </xf>
    <xf numFmtId="0" fontId="28" fillId="0" borderId="0" xfId="0" applyFont="1" applyAlignment="1">
      <alignment horizontal="left" vertical="top"/>
    </xf>
    <xf numFmtId="0" fontId="25" fillId="3" borderId="4" xfId="0" applyFont="1" applyFill="1" applyBorder="1" applyAlignment="1">
      <alignment wrapText="1"/>
    </xf>
    <xf numFmtId="166" fontId="25" fillId="3" borderId="4" xfId="1" applyNumberFormat="1" applyFont="1" applyFill="1" applyBorder="1" applyAlignment="1">
      <alignment wrapText="1"/>
    </xf>
    <xf numFmtId="0" fontId="25" fillId="3" borderId="0" xfId="0" applyFont="1" applyFill="1" applyAlignment="1">
      <alignment wrapText="1"/>
    </xf>
    <xf numFmtId="0" fontId="30" fillId="0" borderId="4" xfId="0" applyFont="1" applyBorder="1" applyAlignment="1">
      <alignment horizontal="center" vertical="center" wrapText="1"/>
    </xf>
    <xf numFmtId="0" fontId="30" fillId="0" borderId="4" xfId="0" applyFont="1" applyBorder="1" applyAlignment="1">
      <alignment wrapText="1"/>
    </xf>
    <xf numFmtId="0" fontId="28" fillId="0" borderId="4" xfId="0" applyFont="1" applyBorder="1" applyAlignment="1">
      <alignment horizontal="left" vertical="center"/>
    </xf>
    <xf numFmtId="0" fontId="24" fillId="2" borderId="0" xfId="0" applyFont="1" applyFill="1" applyAlignment="1">
      <alignment horizontal="left" wrapText="1"/>
    </xf>
    <xf numFmtId="0" fontId="24" fillId="2" borderId="4" xfId="0" applyFont="1" applyFill="1" applyBorder="1" applyAlignment="1">
      <alignment horizontal="left" wrapText="1"/>
    </xf>
    <xf numFmtId="0" fontId="28" fillId="0" borderId="4" xfId="0" applyFont="1" applyBorder="1" applyAlignment="1">
      <alignment horizontal="left" wrapText="1"/>
    </xf>
    <xf numFmtId="0" fontId="28" fillId="0" borderId="4" xfId="0" applyFont="1" applyBorder="1" applyAlignment="1">
      <alignment horizontal="left"/>
    </xf>
    <xf numFmtId="0" fontId="31" fillId="0" borderId="4" xfId="0" applyFont="1" applyBorder="1" applyAlignment="1">
      <alignment horizontal="left" wrapText="1"/>
    </xf>
    <xf numFmtId="0" fontId="30" fillId="0" borderId="0" xfId="0" applyFont="1" applyAlignment="1">
      <alignment horizontal="left" wrapText="1"/>
    </xf>
    <xf numFmtId="0" fontId="28" fillId="0" borderId="0" xfId="0" applyFont="1" applyAlignment="1">
      <alignment horizontal="left" vertical="center"/>
    </xf>
    <xf numFmtId="0" fontId="28" fillId="3" borderId="0" xfId="0" applyFont="1" applyFill="1" applyAlignment="1">
      <alignment horizontal="left" vertical="center"/>
    </xf>
    <xf numFmtId="0" fontId="25" fillId="2" borderId="4" xfId="0" applyFont="1" applyFill="1" applyBorder="1" applyAlignment="1">
      <alignment horizontal="left" wrapText="1"/>
    </xf>
    <xf numFmtId="0" fontId="32" fillId="0" borderId="4" xfId="0" applyFont="1" applyBorder="1" applyAlignment="1">
      <alignment horizontal="left" vertical="center"/>
    </xf>
    <xf numFmtId="0" fontId="33" fillId="0" borderId="4" xfId="0" applyFont="1" applyBorder="1" applyAlignment="1">
      <alignment horizontal="left" vertical="center"/>
    </xf>
    <xf numFmtId="0" fontId="25" fillId="2" borderId="0" xfId="0" applyFont="1" applyFill="1" applyAlignment="1">
      <alignment horizontal="left" wrapText="1"/>
    </xf>
    <xf numFmtId="0" fontId="25" fillId="2" borderId="0" xfId="0" applyFont="1" applyFill="1" applyAlignment="1">
      <alignment horizontal="left" vertical="center"/>
    </xf>
    <xf numFmtId="166" fontId="25" fillId="3" borderId="4" xfId="1" applyNumberFormat="1" applyFont="1" applyFill="1" applyBorder="1" applyAlignment="1">
      <alignment horizontal="left" vertical="center"/>
    </xf>
    <xf numFmtId="166" fontId="25" fillId="2" borderId="4" xfId="1" applyNumberFormat="1" applyFont="1" applyFill="1" applyBorder="1" applyAlignment="1">
      <alignment horizontal="left" vertical="center"/>
    </xf>
    <xf numFmtId="43" fontId="25" fillId="2" borderId="0" xfId="1" applyFont="1" applyFill="1" applyAlignment="1">
      <alignment horizontal="left" vertical="center"/>
    </xf>
    <xf numFmtId="166" fontId="25" fillId="2" borderId="4" xfId="1" applyNumberFormat="1" applyFont="1" applyFill="1" applyBorder="1" applyAlignment="1">
      <alignment horizontal="left" vertical="center" shrinkToFit="1"/>
    </xf>
    <xf numFmtId="43" fontId="25" fillId="2" borderId="4" xfId="1" applyFont="1" applyFill="1" applyBorder="1" applyAlignment="1">
      <alignment horizontal="left" vertical="center" shrinkToFit="1"/>
    </xf>
    <xf numFmtId="43" fontId="25" fillId="2" borderId="15" xfId="1" applyFont="1" applyFill="1" applyBorder="1" applyAlignment="1">
      <alignment vertical="center" wrapText="1"/>
    </xf>
    <xf numFmtId="43" fontId="25" fillId="2" borderId="16" xfId="1" applyFont="1" applyFill="1" applyBorder="1" applyAlignment="1">
      <alignment vertical="center" wrapText="1"/>
    </xf>
    <xf numFmtId="0" fontId="25" fillId="3" borderId="0" xfId="0" applyFont="1" applyFill="1" applyAlignment="1">
      <alignment horizontal="left" vertical="center"/>
    </xf>
    <xf numFmtId="0" fontId="25"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25" fillId="2" borderId="4" xfId="0" applyFont="1" applyFill="1" applyBorder="1"/>
    <xf numFmtId="166" fontId="24" fillId="2" borderId="12" xfId="1" applyNumberFormat="1" applyFont="1" applyFill="1" applyBorder="1" applyAlignment="1">
      <alignment horizontal="center" vertical="center" wrapText="1"/>
    </xf>
    <xf numFmtId="166" fontId="24" fillId="2" borderId="4" xfId="1" applyNumberFormat="1" applyFont="1" applyFill="1" applyBorder="1" applyAlignment="1">
      <alignment horizontal="center" vertical="center" wrapText="1"/>
    </xf>
    <xf numFmtId="166" fontId="24" fillId="2" borderId="12" xfId="1" applyNumberFormat="1" applyFont="1" applyFill="1" applyBorder="1" applyAlignment="1">
      <alignment vertical="center" wrapText="1"/>
    </xf>
    <xf numFmtId="0" fontId="35" fillId="2" borderId="0" xfId="0" applyFont="1" applyFill="1" applyAlignment="1">
      <alignment horizontal="center" vertical="center"/>
    </xf>
    <xf numFmtId="0" fontId="35" fillId="2" borderId="0" xfId="0" applyFont="1" applyFill="1" applyAlignment="1">
      <alignment vertical="center"/>
    </xf>
    <xf numFmtId="0" fontId="36" fillId="2" borderId="0" xfId="0" applyFont="1" applyFill="1" applyAlignment="1">
      <alignment vertical="center"/>
    </xf>
    <xf numFmtId="3" fontId="37" fillId="2" borderId="4" xfId="0" applyNumberFormat="1" applyFont="1" applyFill="1" applyBorder="1" applyAlignment="1">
      <alignment horizontal="center" vertical="center" wrapText="1"/>
    </xf>
    <xf numFmtId="0" fontId="37" fillId="2" borderId="4" xfId="0" applyFont="1" applyFill="1" applyBorder="1" applyAlignment="1">
      <alignment horizontal="center" vertical="center" wrapText="1"/>
    </xf>
    <xf numFmtId="3" fontId="35" fillId="2" borderId="4" xfId="0" applyNumberFormat="1" applyFont="1" applyFill="1" applyBorder="1" applyAlignment="1">
      <alignment horizontal="center" vertical="center" wrapText="1"/>
    </xf>
    <xf numFmtId="0" fontId="35" fillId="2" borderId="4" xfId="0" applyFont="1" applyFill="1" applyBorder="1" applyAlignment="1">
      <alignment horizontal="center" vertical="center" wrapText="1"/>
    </xf>
    <xf numFmtId="0" fontId="36" fillId="2" borderId="4" xfId="0" applyFont="1" applyFill="1" applyBorder="1" applyAlignment="1">
      <alignment horizontal="center" vertical="center" wrapText="1"/>
    </xf>
    <xf numFmtId="3" fontId="37" fillId="2" borderId="4" xfId="0" applyNumberFormat="1" applyFont="1" applyFill="1" applyBorder="1" applyAlignment="1">
      <alignment vertical="center" wrapText="1"/>
    </xf>
    <xf numFmtId="3" fontId="39" fillId="2" borderId="4" xfId="0" applyNumberFormat="1" applyFont="1" applyFill="1" applyBorder="1" applyAlignment="1">
      <alignment vertical="center" wrapText="1"/>
    </xf>
    <xf numFmtId="0" fontId="37" fillId="2" borderId="0" xfId="0" applyFont="1" applyFill="1" applyAlignment="1">
      <alignment vertical="center"/>
    </xf>
    <xf numFmtId="3" fontId="39" fillId="2" borderId="4" xfId="0" applyNumberFormat="1" applyFont="1" applyFill="1" applyBorder="1" applyAlignment="1">
      <alignment horizontal="center" vertical="center" wrapText="1"/>
    </xf>
    <xf numFmtId="0" fontId="39" fillId="2" borderId="4" xfId="0" applyFont="1" applyFill="1" applyBorder="1" applyAlignment="1">
      <alignment horizontal="center" vertical="center" wrapText="1"/>
    </xf>
    <xf numFmtId="0" fontId="39" fillId="2" borderId="4" xfId="2" applyFont="1" applyFill="1" applyBorder="1" applyAlignment="1">
      <alignment horizontal="center" vertical="center" wrapText="1"/>
    </xf>
    <xf numFmtId="0" fontId="39" fillId="2" borderId="0" xfId="0" applyFont="1" applyFill="1" applyAlignment="1">
      <alignment vertical="center"/>
    </xf>
    <xf numFmtId="3" fontId="35" fillId="2" borderId="4" xfId="0" applyNumberFormat="1" applyFont="1" applyFill="1" applyBorder="1" applyAlignment="1">
      <alignment vertical="center" wrapText="1"/>
    </xf>
    <xf numFmtId="3" fontId="36" fillId="2" borderId="4" xfId="0" applyNumberFormat="1" applyFont="1" applyFill="1" applyBorder="1" applyAlignment="1">
      <alignment vertical="center" wrapText="1"/>
    </xf>
    <xf numFmtId="0" fontId="35" fillId="2" borderId="4" xfId="2" applyFont="1" applyFill="1" applyBorder="1" applyAlignment="1">
      <alignment horizontal="center" vertical="center" wrapText="1"/>
    </xf>
    <xf numFmtId="3" fontId="40" fillId="2" borderId="4" xfId="0" applyNumberFormat="1" applyFont="1" applyFill="1" applyBorder="1" applyAlignment="1">
      <alignment horizontal="center" vertical="center" wrapText="1"/>
    </xf>
    <xf numFmtId="0" fontId="40" fillId="2" borderId="4" xfId="0" applyFont="1" applyFill="1" applyBorder="1" applyAlignment="1">
      <alignment horizontal="left" vertical="center" wrapText="1"/>
    </xf>
    <xf numFmtId="0" fontId="40" fillId="2" borderId="4" xfId="0" applyFont="1" applyFill="1" applyBorder="1" applyAlignment="1">
      <alignment horizontal="center" vertical="center" wrapText="1"/>
    </xf>
    <xf numFmtId="3" fontId="40" fillId="2" borderId="4" xfId="0" applyNumberFormat="1" applyFont="1" applyFill="1" applyBorder="1" applyAlignment="1">
      <alignment vertical="center" wrapText="1"/>
    </xf>
    <xf numFmtId="3" fontId="41" fillId="2" borderId="4" xfId="0" applyNumberFormat="1" applyFont="1" applyFill="1" applyBorder="1" applyAlignment="1">
      <alignment vertical="center" wrapText="1"/>
    </xf>
    <xf numFmtId="0" fontId="40" fillId="2" borderId="4" xfId="2" applyFont="1" applyFill="1" applyBorder="1" applyAlignment="1">
      <alignment horizontal="center" vertical="center" wrapText="1"/>
    </xf>
    <xf numFmtId="0" fontId="40" fillId="2" borderId="0" xfId="0" applyFont="1" applyFill="1" applyAlignment="1">
      <alignment vertical="center"/>
    </xf>
    <xf numFmtId="0" fontId="35" fillId="2" borderId="4" xfId="0" applyFont="1" applyFill="1" applyBorder="1" applyAlignment="1">
      <alignment horizontal="left" vertical="center" wrapText="1"/>
    </xf>
    <xf numFmtId="166" fontId="35" fillId="2" borderId="4" xfId="1" applyNumberFormat="1" applyFont="1" applyFill="1" applyBorder="1" applyAlignment="1">
      <alignment vertical="center" wrapText="1"/>
    </xf>
    <xf numFmtId="0" fontId="35" fillId="2" borderId="4" xfId="0" applyFont="1" applyFill="1" applyBorder="1" applyAlignment="1">
      <alignment vertical="center"/>
    </xf>
    <xf numFmtId="0" fontId="35" fillId="2" borderId="4" xfId="0" applyFont="1" applyFill="1" applyBorder="1" applyAlignment="1">
      <alignment horizontal="center" vertical="center"/>
    </xf>
    <xf numFmtId="166" fontId="40" fillId="2" borderId="4" xfId="1" applyNumberFormat="1" applyFont="1" applyFill="1" applyBorder="1" applyAlignment="1">
      <alignment vertical="center" wrapText="1"/>
    </xf>
    <xf numFmtId="3" fontId="40" fillId="2" borderId="4" xfId="0" applyNumberFormat="1" applyFont="1" applyFill="1" applyBorder="1" applyAlignment="1">
      <alignment horizontal="left" vertical="center" wrapText="1"/>
    </xf>
    <xf numFmtId="0" fontId="36" fillId="2" borderId="4" xfId="0" applyFont="1" applyFill="1" applyBorder="1" applyAlignment="1">
      <alignment vertical="center"/>
    </xf>
    <xf numFmtId="166" fontId="35" fillId="2" borderId="4" xfId="1" applyNumberFormat="1" applyFont="1" applyFill="1" applyBorder="1" applyAlignment="1">
      <alignment vertical="center"/>
    </xf>
    <xf numFmtId="0" fontId="6" fillId="2" borderId="0" xfId="0" applyFont="1" applyFill="1" applyAlignment="1">
      <alignment vertical="center"/>
    </xf>
    <xf numFmtId="0" fontId="43" fillId="2" borderId="0" xfId="0" applyFont="1" applyFill="1" applyAlignment="1">
      <alignment vertical="center"/>
    </xf>
    <xf numFmtId="0" fontId="44" fillId="2" borderId="0" xfId="0" applyFont="1" applyFill="1" applyAlignment="1">
      <alignment vertical="center"/>
    </xf>
    <xf numFmtId="0" fontId="45" fillId="2" borderId="0" xfId="0" applyFont="1" applyFill="1" applyAlignment="1">
      <alignment vertical="center"/>
    </xf>
    <xf numFmtId="43" fontId="6" fillId="2" borderId="12" xfId="1" applyFont="1" applyFill="1" applyBorder="1" applyAlignment="1">
      <alignment horizontal="left" vertical="center" wrapText="1"/>
    </xf>
    <xf numFmtId="0" fontId="6" fillId="2" borderId="4" xfId="0" applyFont="1" applyFill="1" applyBorder="1" applyAlignment="1">
      <alignment horizontal="center" vertical="center" wrapText="1"/>
    </xf>
    <xf numFmtId="3" fontId="45" fillId="2" borderId="4" xfId="0" applyNumberFormat="1" applyFont="1" applyFill="1" applyBorder="1" applyAlignment="1">
      <alignment horizontal="left" vertical="center" wrapText="1"/>
    </xf>
    <xf numFmtId="166" fontId="25" fillId="2" borderId="10" xfId="1" applyNumberFormat="1" applyFont="1" applyFill="1" applyBorder="1" applyAlignment="1">
      <alignment horizontal="center" vertical="center" wrapText="1"/>
    </xf>
    <xf numFmtId="166" fontId="25" fillId="0" borderId="4" xfId="1" applyNumberFormat="1" applyFont="1" applyFill="1" applyBorder="1" applyAlignment="1">
      <alignment horizontal="left" vertical="center" wrapText="1"/>
    </xf>
    <xf numFmtId="0" fontId="6" fillId="2" borderId="4" xfId="0" applyFont="1" applyFill="1" applyBorder="1" applyAlignment="1">
      <alignment horizontal="left" vertical="center" wrapText="1"/>
    </xf>
    <xf numFmtId="43" fontId="6" fillId="2" borderId="0" xfId="1" applyFont="1" applyFill="1" applyBorder="1" applyAlignment="1">
      <alignment horizontal="left" vertical="center" wrapText="1"/>
    </xf>
    <xf numFmtId="3" fontId="35" fillId="2" borderId="4" xfId="0" applyNumberFormat="1" applyFont="1" applyFill="1" applyBorder="1" applyAlignment="1">
      <alignment horizontal="left" vertical="center" wrapText="1"/>
    </xf>
    <xf numFmtId="43" fontId="45" fillId="2" borderId="12" xfId="1" applyFont="1" applyFill="1" applyBorder="1" applyAlignment="1">
      <alignment horizontal="left" vertical="center" wrapText="1"/>
    </xf>
    <xf numFmtId="43" fontId="6" fillId="2" borderId="0" xfId="1" applyFont="1" applyFill="1" applyAlignment="1">
      <alignment vertical="center"/>
    </xf>
    <xf numFmtId="43" fontId="35" fillId="2" borderId="0" xfId="0" applyNumberFormat="1" applyFont="1" applyFill="1" applyAlignment="1">
      <alignment vertical="center"/>
    </xf>
    <xf numFmtId="0" fontId="6" fillId="2" borderId="0" xfId="0" applyFont="1" applyFill="1" applyAlignment="1">
      <alignment horizontal="left" vertical="center" wrapText="1"/>
    </xf>
    <xf numFmtId="166" fontId="35" fillId="2" borderId="0" xfId="0" applyNumberFormat="1" applyFont="1" applyFill="1" applyAlignment="1">
      <alignment vertical="center"/>
    </xf>
    <xf numFmtId="3" fontId="6" fillId="2" borderId="4" xfId="0" applyNumberFormat="1" applyFont="1" applyFill="1" applyBorder="1" applyAlignment="1">
      <alignment horizontal="left" vertical="center" wrapText="1"/>
    </xf>
    <xf numFmtId="0" fontId="13" fillId="2" borderId="4" xfId="0" applyFont="1" applyFill="1" applyBorder="1" applyAlignment="1">
      <alignment wrapText="1"/>
    </xf>
    <xf numFmtId="3" fontId="35" fillId="2" borderId="0" xfId="0" applyNumberFormat="1" applyFont="1" applyFill="1" applyAlignment="1">
      <alignment vertical="center"/>
    </xf>
    <xf numFmtId="3" fontId="40" fillId="2" borderId="0" xfId="0" applyNumberFormat="1" applyFont="1" applyFill="1" applyAlignment="1">
      <alignment vertical="center"/>
    </xf>
    <xf numFmtId="43" fontId="40" fillId="2" borderId="0" xfId="0" applyNumberFormat="1" applyFont="1" applyFill="1" applyAlignment="1">
      <alignment vertical="center"/>
    </xf>
    <xf numFmtId="0" fontId="42" fillId="2" borderId="0" xfId="0" applyFont="1" applyFill="1" applyAlignment="1">
      <alignment vertical="center"/>
    </xf>
    <xf numFmtId="0" fontId="46" fillId="2" borderId="0" xfId="0" applyFont="1" applyFill="1" applyAlignment="1">
      <alignment vertical="center"/>
    </xf>
    <xf numFmtId="166" fontId="35" fillId="4" borderId="0" xfId="1" applyNumberFormat="1" applyFont="1" applyFill="1" applyAlignment="1">
      <alignment vertical="center"/>
    </xf>
    <xf numFmtId="0" fontId="35" fillId="4" borderId="0" xfId="0" applyFont="1" applyFill="1" applyAlignment="1">
      <alignment vertical="center"/>
    </xf>
    <xf numFmtId="3" fontId="37" fillId="4" borderId="4" xfId="0" applyNumberFormat="1" applyFont="1" applyFill="1" applyBorder="1" applyAlignment="1">
      <alignment horizontal="center" vertical="center" wrapText="1"/>
    </xf>
    <xf numFmtId="3" fontId="39" fillId="4" borderId="4" xfId="0" applyNumberFormat="1" applyFont="1" applyFill="1" applyBorder="1" applyAlignment="1">
      <alignment vertical="center" wrapText="1"/>
    </xf>
    <xf numFmtId="3" fontId="35" fillId="4" borderId="4" xfId="0" applyNumberFormat="1" applyFont="1" applyFill="1" applyBorder="1" applyAlignment="1">
      <alignment vertical="center" wrapText="1"/>
    </xf>
    <xf numFmtId="3" fontId="40" fillId="4" borderId="4" xfId="0" applyNumberFormat="1" applyFont="1" applyFill="1" applyBorder="1" applyAlignment="1">
      <alignment vertical="center" wrapText="1"/>
    </xf>
    <xf numFmtId="3" fontId="39" fillId="4" borderId="4" xfId="0" applyNumberFormat="1" applyFont="1" applyFill="1" applyBorder="1" applyAlignment="1">
      <alignment horizontal="center" vertical="center" wrapText="1"/>
    </xf>
    <xf numFmtId="43" fontId="48" fillId="2" borderId="0" xfId="1" applyFont="1" applyFill="1" applyAlignment="1">
      <alignment vertical="center"/>
    </xf>
    <xf numFmtId="0" fontId="48" fillId="2" borderId="0" xfId="0" applyFont="1" applyFill="1" applyAlignment="1">
      <alignment horizontal="center" vertical="center"/>
    </xf>
    <xf numFmtId="0" fontId="48" fillId="2" borderId="0" xfId="0" applyFont="1" applyFill="1" applyAlignment="1">
      <alignment vertical="center"/>
    </xf>
    <xf numFmtId="169" fontId="48" fillId="2" borderId="0" xfId="1" applyNumberFormat="1" applyFont="1" applyFill="1" applyAlignment="1">
      <alignment vertical="center"/>
    </xf>
    <xf numFmtId="0" fontId="49" fillId="2" borderId="0" xfId="0" applyFont="1" applyFill="1" applyAlignment="1">
      <alignment vertical="center"/>
    </xf>
    <xf numFmtId="0" fontId="50" fillId="2" borderId="0" xfId="0" applyFont="1" applyFill="1" applyAlignment="1">
      <alignment vertical="center"/>
    </xf>
    <xf numFmtId="43" fontId="50" fillId="2" borderId="0" xfId="1" applyFont="1" applyFill="1" applyAlignment="1">
      <alignment vertical="center"/>
    </xf>
    <xf numFmtId="43" fontId="48" fillId="2" borderId="0" xfId="0" applyNumberFormat="1" applyFont="1" applyFill="1" applyAlignment="1">
      <alignment vertical="center"/>
    </xf>
    <xf numFmtId="3" fontId="34" fillId="2" borderId="4" xfId="0" applyNumberFormat="1" applyFont="1" applyFill="1" applyBorder="1" applyAlignment="1">
      <alignment horizontal="center" vertical="center" wrapText="1"/>
    </xf>
    <xf numFmtId="0" fontId="34" fillId="2" borderId="4" xfId="0" applyFont="1" applyFill="1" applyBorder="1" applyAlignment="1">
      <alignment horizontal="center" vertical="center" wrapText="1"/>
    </xf>
    <xf numFmtId="169" fontId="48" fillId="2" borderId="4" xfId="1" applyNumberFormat="1" applyFont="1" applyFill="1" applyBorder="1" applyAlignment="1">
      <alignment horizontal="center" vertical="center" wrapText="1"/>
    </xf>
    <xf numFmtId="0" fontId="48" fillId="2" borderId="4" xfId="0" applyFont="1" applyFill="1" applyBorder="1" applyAlignment="1">
      <alignment horizontal="center" vertical="center" wrapText="1"/>
    </xf>
    <xf numFmtId="0" fontId="49" fillId="2" borderId="4" xfId="0" applyFont="1" applyFill="1" applyBorder="1" applyAlignment="1">
      <alignment horizontal="center" vertical="center" wrapText="1"/>
    </xf>
    <xf numFmtId="3" fontId="48" fillId="2" borderId="4" xfId="0" applyNumberFormat="1" applyFont="1" applyFill="1" applyBorder="1" applyAlignment="1">
      <alignment horizontal="center" vertical="center" wrapText="1"/>
    </xf>
    <xf numFmtId="3" fontId="34" fillId="2" borderId="4" xfId="0" applyNumberFormat="1" applyFont="1" applyFill="1" applyBorder="1" applyAlignment="1">
      <alignment vertical="center" wrapText="1"/>
    </xf>
    <xf numFmtId="169" fontId="34" fillId="2" borderId="4" xfId="1" applyNumberFormat="1" applyFont="1" applyFill="1" applyBorder="1" applyAlignment="1">
      <alignment vertical="center" wrapText="1"/>
    </xf>
    <xf numFmtId="0" fontId="51" fillId="2" borderId="0" xfId="0" applyFont="1" applyFill="1" applyAlignment="1">
      <alignment vertical="center"/>
    </xf>
    <xf numFmtId="0" fontId="34" fillId="2" borderId="0" xfId="0" applyFont="1" applyFill="1" applyAlignment="1">
      <alignment vertical="center"/>
    </xf>
    <xf numFmtId="3" fontId="52" fillId="2" borderId="4" xfId="0" applyNumberFormat="1" applyFont="1" applyFill="1" applyBorder="1" applyAlignment="1">
      <alignment horizontal="center" vertical="center" wrapText="1"/>
    </xf>
    <xf numFmtId="3" fontId="52" fillId="2" borderId="4" xfId="0" applyNumberFormat="1" applyFont="1" applyFill="1" applyBorder="1" applyAlignment="1">
      <alignment vertical="center" wrapText="1"/>
    </xf>
    <xf numFmtId="0" fontId="52" fillId="2" borderId="4" xfId="0" applyFont="1" applyFill="1" applyBorder="1" applyAlignment="1">
      <alignment horizontal="center" vertical="center" wrapText="1"/>
    </xf>
    <xf numFmtId="169" fontId="52" fillId="2" borderId="4" xfId="1" applyNumberFormat="1" applyFont="1" applyFill="1" applyBorder="1" applyAlignment="1">
      <alignment vertical="center" wrapText="1"/>
    </xf>
    <xf numFmtId="0" fontId="52" fillId="2" borderId="4" xfId="2" applyFont="1" applyFill="1" applyBorder="1" applyAlignment="1">
      <alignment horizontal="center" vertical="center" wrapText="1"/>
    </xf>
    <xf numFmtId="0" fontId="53" fillId="2" borderId="0" xfId="0" applyFont="1" applyFill="1" applyAlignment="1">
      <alignment vertical="center"/>
    </xf>
    <xf numFmtId="0" fontId="52" fillId="2" borderId="0" xfId="0" applyFont="1" applyFill="1" applyAlignment="1">
      <alignment vertical="center"/>
    </xf>
    <xf numFmtId="3" fontId="52" fillId="2" borderId="0" xfId="0" applyNumberFormat="1" applyFont="1" applyFill="1" applyAlignment="1">
      <alignment vertical="center"/>
    </xf>
    <xf numFmtId="0" fontId="48" fillId="2" borderId="4" xfId="0" applyFont="1" applyFill="1" applyBorder="1" applyAlignment="1">
      <alignment horizontal="left" vertical="center" wrapText="1"/>
    </xf>
    <xf numFmtId="169" fontId="48" fillId="2" borderId="4" xfId="1" applyNumberFormat="1" applyFont="1" applyFill="1" applyBorder="1" applyAlignment="1">
      <alignment vertical="center" wrapText="1"/>
    </xf>
    <xf numFmtId="43" fontId="48" fillId="2" borderId="4" xfId="1" applyFont="1" applyFill="1" applyBorder="1" applyAlignment="1">
      <alignment vertical="center" wrapText="1"/>
    </xf>
    <xf numFmtId="167" fontId="48" fillId="2" borderId="4" xfId="1" applyNumberFormat="1" applyFont="1" applyFill="1" applyBorder="1" applyAlignment="1">
      <alignment vertical="center" wrapText="1"/>
    </xf>
    <xf numFmtId="3" fontId="49" fillId="2" borderId="4" xfId="0" applyNumberFormat="1" applyFont="1" applyFill="1" applyBorder="1" applyAlignment="1">
      <alignment vertical="center" wrapText="1"/>
    </xf>
    <xf numFmtId="3" fontId="48" fillId="2" borderId="4" xfId="0" applyNumberFormat="1" applyFont="1" applyFill="1" applyBorder="1" applyAlignment="1">
      <alignment vertical="center" wrapText="1"/>
    </xf>
    <xf numFmtId="0" fontId="48" fillId="2" borderId="4" xfId="2" applyFont="1" applyFill="1" applyBorder="1" applyAlignment="1">
      <alignment horizontal="center" vertical="center" wrapText="1"/>
    </xf>
    <xf numFmtId="3" fontId="48" fillId="2" borderId="0" xfId="0" applyNumberFormat="1" applyFont="1" applyFill="1" applyAlignment="1">
      <alignment vertical="center"/>
    </xf>
    <xf numFmtId="168" fontId="48" fillId="2" borderId="0" xfId="1" applyNumberFormat="1" applyFont="1" applyFill="1" applyAlignment="1">
      <alignment vertical="center"/>
    </xf>
    <xf numFmtId="168" fontId="34" fillId="2" borderId="4" xfId="1" applyNumberFormat="1" applyFont="1" applyFill="1" applyBorder="1" applyAlignment="1">
      <alignment vertical="center" wrapText="1"/>
    </xf>
    <xf numFmtId="168" fontId="52" fillId="2" borderId="4" xfId="1" applyNumberFormat="1" applyFont="1" applyFill="1" applyBorder="1" applyAlignment="1">
      <alignment vertical="center" wrapText="1"/>
    </xf>
    <xf numFmtId="168" fontId="48" fillId="2" borderId="4" xfId="1" applyNumberFormat="1" applyFont="1" applyFill="1" applyBorder="1" applyAlignment="1">
      <alignment vertical="center" wrapText="1"/>
    </xf>
    <xf numFmtId="168" fontId="48" fillId="2" borderId="4" xfId="1" applyNumberFormat="1" applyFont="1" applyFill="1" applyBorder="1" applyAlignment="1">
      <alignment horizontal="center" vertical="center" wrapText="1"/>
    </xf>
    <xf numFmtId="0" fontId="48" fillId="2" borderId="4" xfId="0" applyFont="1" applyFill="1" applyBorder="1" applyAlignment="1">
      <alignment horizontal="center" vertical="center"/>
    </xf>
    <xf numFmtId="0" fontId="48" fillId="2" borderId="4" xfId="0" applyFont="1" applyFill="1" applyBorder="1" applyAlignment="1">
      <alignment vertical="center"/>
    </xf>
    <xf numFmtId="166" fontId="49" fillId="2" borderId="4" xfId="1" applyNumberFormat="1" applyFont="1" applyFill="1" applyBorder="1" applyAlignment="1">
      <alignment vertical="center"/>
    </xf>
    <xf numFmtId="168" fontId="40" fillId="2" borderId="4" xfId="1" applyNumberFormat="1" applyFont="1" applyFill="1" applyBorder="1" applyAlignment="1">
      <alignment vertical="center" wrapText="1"/>
    </xf>
    <xf numFmtId="169" fontId="40" fillId="2" borderId="4" xfId="1" applyNumberFormat="1" applyFont="1" applyFill="1" applyBorder="1" applyAlignment="1">
      <alignment vertical="center" wrapText="1"/>
    </xf>
    <xf numFmtId="43" fontId="40" fillId="2" borderId="4" xfId="1" applyFont="1" applyFill="1" applyBorder="1" applyAlignment="1">
      <alignment vertical="center" wrapText="1"/>
    </xf>
    <xf numFmtId="43" fontId="40" fillId="2" borderId="0" xfId="1" applyFont="1" applyFill="1" applyAlignment="1">
      <alignment vertical="center"/>
    </xf>
    <xf numFmtId="170" fontId="40" fillId="2" borderId="0" xfId="1" applyNumberFormat="1" applyFont="1" applyFill="1" applyAlignment="1">
      <alignment vertical="center"/>
    </xf>
    <xf numFmtId="0" fontId="45" fillId="2" borderId="4" xfId="0" applyFont="1" applyFill="1" applyBorder="1" applyAlignment="1">
      <alignment horizontal="left" vertical="center" wrapText="1"/>
    </xf>
    <xf numFmtId="0" fontId="54" fillId="2" borderId="4" xfId="0" applyFont="1" applyFill="1" applyBorder="1" applyAlignment="1">
      <alignment wrapText="1"/>
    </xf>
    <xf numFmtId="0" fontId="54" fillId="2" borderId="4" xfId="0" applyFont="1" applyFill="1" applyBorder="1" applyAlignment="1">
      <alignment horizontal="center" wrapText="1"/>
    </xf>
    <xf numFmtId="0" fontId="54" fillId="0" borderId="4" xfId="0" applyFont="1" applyBorder="1" applyAlignment="1">
      <alignment horizontal="left"/>
    </xf>
    <xf numFmtId="166" fontId="55" fillId="2" borderId="4" xfId="1" applyNumberFormat="1" applyFont="1" applyFill="1" applyBorder="1" applyAlignment="1">
      <alignment wrapText="1"/>
    </xf>
    <xf numFmtId="0" fontId="54" fillId="0" borderId="4" xfId="0" applyFont="1" applyBorder="1"/>
    <xf numFmtId="0" fontId="55" fillId="2" borderId="4" xfId="0" applyFont="1" applyFill="1" applyBorder="1" applyAlignment="1">
      <alignment wrapText="1"/>
    </xf>
    <xf numFmtId="0" fontId="54" fillId="2" borderId="0" xfId="0" applyFont="1" applyFill="1" applyAlignment="1">
      <alignment wrapText="1"/>
    </xf>
    <xf numFmtId="0" fontId="25" fillId="3" borderId="4" xfId="0" applyFont="1" applyFill="1" applyBorder="1" applyAlignment="1">
      <alignment horizontal="center" wrapText="1"/>
    </xf>
    <xf numFmtId="0" fontId="28" fillId="3" borderId="4" xfId="0" applyFont="1" applyFill="1" applyBorder="1" applyAlignment="1">
      <alignment horizontal="left"/>
    </xf>
    <xf numFmtId="166" fontId="24" fillId="3" borderId="4" xfId="1" applyNumberFormat="1" applyFont="1" applyFill="1" applyBorder="1" applyAlignment="1">
      <alignment wrapText="1"/>
    </xf>
    <xf numFmtId="0" fontId="28" fillId="3" borderId="4" xfId="0" applyFont="1" applyFill="1" applyBorder="1"/>
    <xf numFmtId="0" fontId="24" fillId="3" borderId="4" xfId="0" applyFont="1" applyFill="1" applyBorder="1" applyAlignment="1">
      <alignment wrapText="1"/>
    </xf>
    <xf numFmtId="0" fontId="28" fillId="3" borderId="4" xfId="0" applyFont="1" applyFill="1" applyBorder="1" applyAlignment="1">
      <alignment horizontal="justify" vertical="center"/>
    </xf>
    <xf numFmtId="166" fontId="35" fillId="2" borderId="0" xfId="1" applyNumberFormat="1" applyFont="1" applyFill="1" applyAlignment="1">
      <alignment vertical="center"/>
    </xf>
    <xf numFmtId="0" fontId="36" fillId="2" borderId="4" xfId="0" applyFont="1" applyFill="1" applyBorder="1" applyAlignment="1">
      <alignment horizontal="right" vertical="center"/>
    </xf>
    <xf numFmtId="3" fontId="36" fillId="2" borderId="4" xfId="0" applyNumberFormat="1" applyFont="1" applyFill="1" applyBorder="1" applyAlignment="1">
      <alignment horizontal="right" vertical="center"/>
    </xf>
    <xf numFmtId="43" fontId="35" fillId="2" borderId="4" xfId="1" applyFont="1" applyFill="1" applyBorder="1" applyAlignment="1">
      <alignment vertical="center"/>
    </xf>
    <xf numFmtId="0" fontId="13" fillId="2" borderId="0" xfId="0" applyFont="1" applyFill="1" applyAlignment="1">
      <alignment wrapText="1"/>
    </xf>
    <xf numFmtId="3" fontId="35" fillId="2" borderId="0" xfId="0" applyNumberFormat="1" applyFont="1" applyFill="1" applyAlignment="1">
      <alignment horizontal="center" vertical="center" wrapText="1"/>
    </xf>
    <xf numFmtId="43" fontId="35" fillId="2" borderId="0" xfId="1" applyFont="1" applyFill="1" applyBorder="1" applyAlignment="1">
      <alignment vertical="center"/>
    </xf>
    <xf numFmtId="3" fontId="35" fillId="2" borderId="0" xfId="0" applyNumberFormat="1" applyFont="1" applyFill="1" applyAlignment="1">
      <alignment vertical="center" wrapText="1"/>
    </xf>
    <xf numFmtId="166" fontId="35" fillId="2" borderId="0" xfId="1" applyNumberFormat="1" applyFont="1" applyFill="1" applyBorder="1" applyAlignment="1">
      <alignment vertical="center"/>
    </xf>
    <xf numFmtId="0" fontId="24" fillId="2" borderId="0" xfId="0" applyFont="1" applyFill="1" applyAlignment="1">
      <alignment horizontal="center" wrapText="1"/>
    </xf>
    <xf numFmtId="0" fontId="25" fillId="2" borderId="10"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12" xfId="0" applyFont="1" applyFill="1" applyBorder="1" applyAlignment="1">
      <alignment horizontal="center" vertical="center" wrapText="1"/>
    </xf>
    <xf numFmtId="166" fontId="24" fillId="2" borderId="10" xfId="1" applyNumberFormat="1" applyFont="1" applyFill="1" applyBorder="1" applyAlignment="1">
      <alignment horizontal="center" vertical="center" wrapText="1"/>
    </xf>
    <xf numFmtId="166" fontId="24" fillId="2" borderId="12" xfId="1" applyNumberFormat="1" applyFont="1" applyFill="1" applyBorder="1" applyAlignment="1">
      <alignment horizontal="center" vertical="center" wrapText="1"/>
    </xf>
    <xf numFmtId="166" fontId="24" fillId="2" borderId="15" xfId="1" applyNumberFormat="1" applyFont="1" applyFill="1" applyBorder="1" applyAlignment="1">
      <alignment horizontal="center" vertical="center" wrapText="1"/>
    </xf>
    <xf numFmtId="166" fontId="24" fillId="2" borderId="17" xfId="1" applyNumberFormat="1" applyFont="1" applyFill="1" applyBorder="1" applyAlignment="1">
      <alignment horizontal="center" vertical="center" wrapText="1"/>
    </xf>
    <xf numFmtId="166" fontId="24" fillId="2" borderId="16" xfId="1" applyNumberFormat="1" applyFont="1" applyFill="1" applyBorder="1" applyAlignment="1">
      <alignment horizontal="center" vertical="center" wrapText="1"/>
    </xf>
    <xf numFmtId="43" fontId="24" fillId="2" borderId="10" xfId="1" applyFont="1" applyFill="1" applyBorder="1" applyAlignment="1">
      <alignment horizontal="center" vertical="center" wrapText="1"/>
    </xf>
    <xf numFmtId="43" fontId="24" fillId="2" borderId="12" xfId="1" applyFont="1" applyFill="1" applyBorder="1" applyAlignment="1">
      <alignment horizontal="center" vertical="center" wrapText="1"/>
    </xf>
    <xf numFmtId="3" fontId="52" fillId="2" borderId="15" xfId="0" applyNumberFormat="1" applyFont="1" applyFill="1" applyBorder="1" applyAlignment="1">
      <alignment horizontal="center" vertical="center" wrapText="1"/>
    </xf>
    <xf numFmtId="3" fontId="52" fillId="2" borderId="17" xfId="0" applyNumberFormat="1" applyFont="1" applyFill="1" applyBorder="1" applyAlignment="1">
      <alignment horizontal="center" vertical="center" wrapText="1"/>
    </xf>
    <xf numFmtId="3" fontId="52" fillId="2" borderId="16" xfId="0" applyNumberFormat="1" applyFont="1" applyFill="1" applyBorder="1" applyAlignment="1">
      <alignment horizontal="center" vertical="center" wrapText="1"/>
    </xf>
    <xf numFmtId="0" fontId="34" fillId="2" borderId="10" xfId="2" applyFont="1" applyFill="1" applyBorder="1" applyAlignment="1">
      <alignment horizontal="center" vertical="center" wrapText="1"/>
    </xf>
    <xf numFmtId="0" fontId="34" fillId="2" borderId="14" xfId="2" applyFont="1" applyFill="1" applyBorder="1" applyAlignment="1">
      <alignment horizontal="center" vertical="center" wrapText="1"/>
    </xf>
    <xf numFmtId="0" fontId="34" fillId="2" borderId="12" xfId="2" applyFont="1" applyFill="1" applyBorder="1" applyAlignment="1">
      <alignment horizontal="center" vertical="center" wrapText="1"/>
    </xf>
    <xf numFmtId="0" fontId="51" fillId="2" borderId="10" xfId="2" applyFont="1" applyFill="1" applyBorder="1" applyAlignment="1">
      <alignment horizontal="center" vertical="center" wrapText="1"/>
    </xf>
    <xf numFmtId="0" fontId="51" fillId="2" borderId="14" xfId="2" applyFont="1" applyFill="1" applyBorder="1" applyAlignment="1">
      <alignment horizontal="center" vertical="center" wrapText="1"/>
    </xf>
    <xf numFmtId="0" fontId="51" fillId="2" borderId="12" xfId="2" applyFont="1" applyFill="1" applyBorder="1" applyAlignment="1">
      <alignment horizontal="center" vertical="center" wrapText="1"/>
    </xf>
    <xf numFmtId="3" fontId="34" fillId="2" borderId="11" xfId="0" applyNumberFormat="1" applyFont="1" applyFill="1" applyBorder="1" applyAlignment="1">
      <alignment horizontal="center" vertical="center" wrapText="1"/>
    </xf>
    <xf numFmtId="3" fontId="34" fillId="2" borderId="18" xfId="0" applyNumberFormat="1" applyFont="1" applyFill="1" applyBorder="1" applyAlignment="1">
      <alignment horizontal="center" vertical="center" wrapText="1"/>
    </xf>
    <xf numFmtId="3" fontId="34" fillId="2" borderId="19" xfId="0" applyNumberFormat="1" applyFont="1" applyFill="1" applyBorder="1" applyAlignment="1">
      <alignment horizontal="center" vertical="center" wrapText="1"/>
    </xf>
    <xf numFmtId="3" fontId="34" fillId="2" borderId="4" xfId="0" applyNumberFormat="1" applyFont="1" applyFill="1" applyBorder="1" applyAlignment="1">
      <alignment horizontal="center" vertical="center" wrapText="1"/>
    </xf>
    <xf numFmtId="0" fontId="51" fillId="2" borderId="20" xfId="0" applyFont="1" applyFill="1" applyBorder="1" applyAlignment="1">
      <alignment horizontal="center" vertical="center"/>
    </xf>
    <xf numFmtId="168" fontId="34" fillId="2" borderId="4" xfId="1" applyNumberFormat="1" applyFont="1" applyFill="1" applyBorder="1" applyAlignment="1">
      <alignment horizontal="center" vertical="center" wrapText="1"/>
    </xf>
    <xf numFmtId="3" fontId="34" fillId="2" borderId="15" xfId="0" applyNumberFormat="1" applyFont="1" applyFill="1" applyBorder="1" applyAlignment="1">
      <alignment horizontal="center" vertical="center" wrapText="1"/>
    </xf>
    <xf numFmtId="3" fontId="34" fillId="2" borderId="17" xfId="0" applyNumberFormat="1" applyFont="1" applyFill="1" applyBorder="1" applyAlignment="1">
      <alignment horizontal="center" vertical="center" wrapText="1"/>
    </xf>
    <xf numFmtId="3" fontId="34" fillId="2" borderId="16" xfId="0" applyNumberFormat="1" applyFont="1" applyFill="1" applyBorder="1" applyAlignment="1">
      <alignment horizontal="center" vertical="center" wrapText="1"/>
    </xf>
    <xf numFmtId="0" fontId="34" fillId="2" borderId="0" xfId="0" applyFont="1" applyFill="1" applyAlignment="1">
      <alignment horizontal="center"/>
    </xf>
    <xf numFmtId="0" fontId="34" fillId="2" borderId="0" xfId="0" applyFont="1" applyFill="1" applyAlignment="1">
      <alignment horizontal="center" vertical="center"/>
    </xf>
    <xf numFmtId="0" fontId="34" fillId="2" borderId="0" xfId="0" applyFont="1" applyFill="1" applyAlignment="1">
      <alignment horizontal="center" vertical="center" wrapText="1"/>
    </xf>
    <xf numFmtId="0" fontId="49" fillId="2" borderId="0" xfId="0" applyFont="1" applyFill="1" applyAlignment="1">
      <alignment horizontal="center" vertical="center" wrapText="1"/>
    </xf>
    <xf numFmtId="0" fontId="49" fillId="2" borderId="9" xfId="0" applyFont="1" applyFill="1" applyBorder="1" applyAlignment="1">
      <alignment horizontal="right" vertical="center"/>
    </xf>
    <xf numFmtId="0" fontId="34" fillId="2" borderId="4" xfId="0" applyFont="1" applyFill="1" applyBorder="1" applyAlignment="1">
      <alignment horizontal="center" vertical="center" wrapText="1"/>
    </xf>
    <xf numFmtId="3" fontId="39" fillId="2" borderId="15" xfId="0" applyNumberFormat="1" applyFont="1" applyFill="1" applyBorder="1" applyAlignment="1">
      <alignment horizontal="center" vertical="center" wrapText="1"/>
    </xf>
    <xf numFmtId="3" fontId="39" fillId="2" borderId="17" xfId="0" applyNumberFormat="1" applyFont="1" applyFill="1" applyBorder="1" applyAlignment="1">
      <alignment horizontal="center" vertical="center" wrapText="1"/>
    </xf>
    <xf numFmtId="3" fontId="39" fillId="2" borderId="16" xfId="0" applyNumberFormat="1"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12" xfId="2" applyFont="1" applyFill="1" applyBorder="1" applyAlignment="1">
      <alignment horizontal="center" vertical="center" wrapText="1"/>
    </xf>
    <xf numFmtId="0" fontId="43" fillId="2" borderId="10" xfId="2" applyFont="1" applyFill="1" applyBorder="1" applyAlignment="1">
      <alignment horizontal="center" vertical="center" wrapText="1"/>
    </xf>
    <xf numFmtId="0" fontId="43" fillId="2" borderId="14" xfId="2" applyFont="1" applyFill="1" applyBorder="1" applyAlignment="1">
      <alignment horizontal="center" vertical="center" wrapText="1"/>
    </xf>
    <xf numFmtId="0" fontId="43" fillId="2" borderId="12" xfId="2" applyFont="1" applyFill="1" applyBorder="1" applyAlignment="1">
      <alignment horizontal="center" vertical="center" wrapText="1"/>
    </xf>
    <xf numFmtId="3" fontId="37" fillId="2" borderId="11" xfId="0" applyNumberFormat="1" applyFont="1" applyFill="1" applyBorder="1" applyAlignment="1">
      <alignment horizontal="center" vertical="center" wrapText="1"/>
    </xf>
    <xf numFmtId="3" fontId="37" fillId="2" borderId="18" xfId="0" applyNumberFormat="1" applyFont="1" applyFill="1" applyBorder="1" applyAlignment="1">
      <alignment horizontal="center" vertical="center" wrapText="1"/>
    </xf>
    <xf numFmtId="3" fontId="37" fillId="2" borderId="19" xfId="0" applyNumberFormat="1" applyFont="1" applyFill="1" applyBorder="1" applyAlignment="1">
      <alignment horizontal="center" vertical="center" wrapText="1"/>
    </xf>
    <xf numFmtId="3" fontId="37" fillId="2" borderId="4" xfId="0" applyNumberFormat="1" applyFont="1" applyFill="1" applyBorder="1" applyAlignment="1">
      <alignment horizontal="center" vertical="center" wrapText="1"/>
    </xf>
    <xf numFmtId="0" fontId="43" fillId="2" borderId="20" xfId="0" applyFont="1" applyFill="1" applyBorder="1" applyAlignment="1">
      <alignment horizontal="center" vertical="center"/>
    </xf>
    <xf numFmtId="3" fontId="37" fillId="4" borderId="4" xfId="0" applyNumberFormat="1" applyFont="1" applyFill="1" applyBorder="1" applyAlignment="1">
      <alignment horizontal="center" vertical="center" wrapText="1"/>
    </xf>
    <xf numFmtId="3" fontId="37" fillId="2" borderId="15" xfId="0" applyNumberFormat="1" applyFont="1" applyFill="1" applyBorder="1" applyAlignment="1">
      <alignment horizontal="center" vertical="center" wrapText="1"/>
    </xf>
    <xf numFmtId="3" fontId="37" fillId="2" borderId="17" xfId="0" applyNumberFormat="1" applyFont="1" applyFill="1" applyBorder="1" applyAlignment="1">
      <alignment horizontal="center" vertical="center" wrapText="1"/>
    </xf>
    <xf numFmtId="3" fontId="37" fillId="2" borderId="16" xfId="0" applyNumberFormat="1" applyFont="1" applyFill="1" applyBorder="1" applyAlignment="1">
      <alignment horizontal="center" vertical="center" wrapText="1"/>
    </xf>
    <xf numFmtId="3" fontId="42" fillId="2" borderId="4" xfId="0" applyNumberFormat="1" applyFont="1" applyFill="1" applyBorder="1" applyAlignment="1">
      <alignment horizontal="center" vertical="center" wrapText="1"/>
    </xf>
    <xf numFmtId="0" fontId="37" fillId="2" borderId="0" xfId="0" applyFont="1" applyFill="1" applyAlignment="1">
      <alignment horizontal="center"/>
    </xf>
    <xf numFmtId="0" fontId="37" fillId="2" borderId="0" xfId="0" applyFont="1" applyFill="1" applyAlignment="1">
      <alignment horizontal="center" vertical="center"/>
    </xf>
    <xf numFmtId="0" fontId="37" fillId="2" borderId="0" xfId="0" applyFont="1" applyFill="1" applyAlignment="1">
      <alignment horizontal="center" vertical="center" wrapText="1"/>
    </xf>
    <xf numFmtId="0" fontId="36" fillId="2" borderId="0" xfId="0" applyFont="1" applyFill="1" applyAlignment="1">
      <alignment horizontal="center" vertical="center" wrapText="1"/>
    </xf>
    <xf numFmtId="0" fontId="36" fillId="2" borderId="9" xfId="0" applyFont="1" applyFill="1" applyBorder="1" applyAlignment="1">
      <alignment horizontal="right" vertical="center"/>
    </xf>
    <xf numFmtId="0" fontId="37" fillId="2" borderId="4" xfId="0" applyFont="1" applyFill="1" applyBorder="1" applyAlignment="1">
      <alignment horizontal="center" vertical="center" wrapText="1"/>
    </xf>
    <xf numFmtId="0" fontId="36" fillId="2" borderId="0" xfId="0" applyFont="1" applyFill="1" applyAlignment="1">
      <alignment horizontal="right" vertical="center"/>
    </xf>
    <xf numFmtId="0" fontId="24" fillId="2" borderId="0" xfId="0" applyFont="1" applyFill="1" applyAlignment="1">
      <alignment horizontal="center" vertical="center" wrapText="1"/>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0" xfId="0" applyFont="1" applyAlignment="1">
      <alignment horizontal="center" vertical="center"/>
    </xf>
    <xf numFmtId="0" fontId="15" fillId="0" borderId="9" xfId="0" applyFont="1" applyBorder="1" applyAlignment="1">
      <alignment horizontal="center" vertical="center"/>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0" xfId="0" applyFont="1" applyBorder="1" applyAlignment="1">
      <alignment horizontal="left" vertical="center" wrapText="1"/>
    </xf>
    <xf numFmtId="0" fontId="14" fillId="0" borderId="12" xfId="0" applyFont="1" applyBorder="1" applyAlignment="1">
      <alignment horizontal="left"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cellXfs>
  <cellStyles count="4">
    <cellStyle name="Bình thường" xfId="0" builtinId="0"/>
    <cellStyle name="Bình thường 2" xfId="2"/>
    <cellStyle name="Dấu_phảy" xfId="1" builtinId="3"/>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AAAAAAA%20Y&#234;n%20Th&#7883;nh\2.%20X&#227;%20Y&#234;n%20Th&#7883;nh%20n&#259;m%202026\Ng&#226;n%20s&#225;ch\Ch&#432;&#417;ng%20tr&#236;nh%20MTQG\T8.%20Tr&#236;nh%20k&#7923;%20h&#7885;p%20th&#225;ng%208\CTMT%20(03%20g&#244;p)\Bi&#7875;u%20x&#225;c%20&#273;&#7883;nh%20ngu&#7891;n%20v&#7889;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ểu ĐTC giai đoạn 2026-2030"/>
      <sheetName val="Biểu ĐTC năm 2026"/>
      <sheetName val="BIỂU SN 2026-2030"/>
      <sheetName val="BIỂU SN 2026"/>
      <sheetName val="Biểu TH năm 2026"/>
      <sheetName val="Biểu 01 TH (2)"/>
      <sheetName val="Biểu 01 TH"/>
      <sheetName val="Biểu 02"/>
      <sheetName val="Biểu 03"/>
      <sheetName val="Biểu 04"/>
    </sheetNames>
    <sheetDataSet>
      <sheetData sheetId="0">
        <row r="43">
          <cell r="I43">
            <v>54057745984</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Chủ đề của Office">
  <a:themeElements>
    <a:clrScheme name="Văn phòng">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ăn phòng">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Văn phòng">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zoomScale="66" zoomScaleNormal="66" workbookViewId="0">
      <pane ySplit="6" topLeftCell="A7" activePane="bottomLeft" state="frozen"/>
      <selection pane="bottomLeft" activeCell="C19" sqref="C19"/>
    </sheetView>
  </sheetViews>
  <sheetFormatPr defaultColWidth="9.33203125" defaultRowHeight="18.75" x14ac:dyDescent="0.3"/>
  <cols>
    <col min="1" max="1" width="12.5" style="137" hidden="1" customWidth="1"/>
    <col min="2" max="2" width="9.1640625" style="155" customWidth="1"/>
    <col min="3" max="3" width="71.6640625" style="181" customWidth="1"/>
    <col min="4" max="10" width="18.83203125" style="152" customWidth="1"/>
    <col min="11" max="11" width="24" style="153" customWidth="1"/>
    <col min="12" max="12" width="60" style="153" customWidth="1"/>
    <col min="13" max="13" width="58.5" style="137" customWidth="1"/>
    <col min="14" max="14" width="43.6640625" style="137" customWidth="1"/>
    <col min="15" max="15" width="18" style="137" customWidth="1"/>
    <col min="16" max="16" width="239.83203125" style="137" customWidth="1"/>
    <col min="17" max="16384" width="9.33203125" style="137"/>
  </cols>
  <sheetData>
    <row r="1" spans="1:15" x14ac:dyDescent="0.3">
      <c r="F1" s="152">
        <f>'[1]Biểu ĐTC giai đoạn 2026-2030'!$I$43/1000000</f>
        <v>54057.745984000001</v>
      </c>
      <c r="G1" s="152">
        <f>F1-D6</f>
        <v>4408.745984000001</v>
      </c>
    </row>
    <row r="2" spans="1:15" x14ac:dyDescent="0.3">
      <c r="A2" s="334" t="s">
        <v>455</v>
      </c>
      <c r="B2" s="334"/>
      <c r="C2" s="334"/>
      <c r="D2" s="334"/>
      <c r="E2" s="334"/>
      <c r="F2" s="334"/>
      <c r="G2" s="334"/>
      <c r="H2" s="334"/>
      <c r="I2" s="334"/>
      <c r="J2" s="334"/>
      <c r="K2" s="334"/>
      <c r="L2" s="334"/>
      <c r="M2" s="334"/>
      <c r="N2" s="334"/>
      <c r="O2" s="334"/>
    </row>
    <row r="3" spans="1:15" x14ac:dyDescent="0.3">
      <c r="B3" s="161"/>
      <c r="C3" s="170"/>
      <c r="D3" s="137"/>
      <c r="E3" s="137"/>
      <c r="F3" s="136"/>
      <c r="G3" s="136"/>
      <c r="H3" s="136"/>
      <c r="I3" s="136"/>
      <c r="J3" s="136"/>
      <c r="K3" s="136"/>
      <c r="L3" s="136"/>
      <c r="M3" s="136"/>
      <c r="N3" s="136"/>
    </row>
    <row r="4" spans="1:15" s="93" customFormat="1" ht="56.25" customHeight="1" x14ac:dyDescent="0.2">
      <c r="A4" s="335"/>
      <c r="B4" s="337" t="s">
        <v>360</v>
      </c>
      <c r="C4" s="337" t="s">
        <v>402</v>
      </c>
      <c r="D4" s="339" t="s">
        <v>363</v>
      </c>
      <c r="E4" s="341" t="s">
        <v>888</v>
      </c>
      <c r="F4" s="342"/>
      <c r="G4" s="342"/>
      <c r="H4" s="343"/>
      <c r="I4" s="341" t="s">
        <v>891</v>
      </c>
      <c r="J4" s="343"/>
      <c r="K4" s="344" t="s">
        <v>362</v>
      </c>
      <c r="L4" s="344" t="s">
        <v>370</v>
      </c>
      <c r="M4" s="344" t="s">
        <v>454</v>
      </c>
      <c r="N4" s="344" t="s">
        <v>828</v>
      </c>
      <c r="O4" s="344" t="s">
        <v>456</v>
      </c>
    </row>
    <row r="5" spans="1:15" s="93" customFormat="1" ht="41.25" customHeight="1" x14ac:dyDescent="0.2">
      <c r="A5" s="336"/>
      <c r="B5" s="338"/>
      <c r="C5" s="338"/>
      <c r="D5" s="340"/>
      <c r="E5" s="198" t="s">
        <v>890</v>
      </c>
      <c r="F5" s="198" t="s">
        <v>824</v>
      </c>
      <c r="G5" s="198" t="s">
        <v>825</v>
      </c>
      <c r="H5" s="198" t="s">
        <v>889</v>
      </c>
      <c r="I5" s="199" t="s">
        <v>892</v>
      </c>
      <c r="J5" s="197" t="s">
        <v>893</v>
      </c>
      <c r="K5" s="345"/>
      <c r="L5" s="345"/>
      <c r="M5" s="345"/>
      <c r="N5" s="345"/>
      <c r="O5" s="345"/>
    </row>
    <row r="6" spans="1:15" x14ac:dyDescent="0.3">
      <c r="A6" s="141"/>
      <c r="B6" s="154"/>
      <c r="C6" s="171" t="s">
        <v>464</v>
      </c>
      <c r="D6" s="139">
        <f t="shared" ref="D6:I6" si="0">D7+D10</f>
        <v>49649</v>
      </c>
      <c r="E6" s="139">
        <f t="shared" si="0"/>
        <v>46473</v>
      </c>
      <c r="F6" s="139">
        <f t="shared" si="0"/>
        <v>30337</v>
      </c>
      <c r="G6" s="139">
        <f t="shared" si="0"/>
        <v>11300</v>
      </c>
      <c r="H6" s="139">
        <f t="shared" si="0"/>
        <v>4836</v>
      </c>
      <c r="I6" s="139">
        <f t="shared" si="0"/>
        <v>1689</v>
      </c>
      <c r="J6" s="139">
        <f>J7+J10</f>
        <v>2689</v>
      </c>
      <c r="K6" s="139">
        <f t="shared" ref="K6:M6" si="1">SUM(K19:K24)</f>
        <v>0</v>
      </c>
      <c r="L6" s="139">
        <f t="shared" si="1"/>
        <v>0</v>
      </c>
      <c r="M6" s="139">
        <f t="shared" si="1"/>
        <v>0</v>
      </c>
      <c r="N6" s="139"/>
      <c r="O6" s="138"/>
    </row>
    <row r="7" spans="1:15" x14ac:dyDescent="0.3">
      <c r="A7" s="141"/>
      <c r="B7" s="154" t="s">
        <v>169</v>
      </c>
      <c r="C7" s="171" t="s">
        <v>866</v>
      </c>
      <c r="D7" s="139">
        <f>SUM(D8:D9)</f>
        <v>8840</v>
      </c>
      <c r="E7" s="139">
        <f t="shared" ref="E7:J7" si="2">SUM(E8:E9)</f>
        <v>8840</v>
      </c>
      <c r="F7" s="139">
        <f t="shared" si="2"/>
        <v>8840</v>
      </c>
      <c r="G7" s="139">
        <f t="shared" si="2"/>
        <v>0</v>
      </c>
      <c r="H7" s="139">
        <f t="shared" si="2"/>
        <v>0</v>
      </c>
      <c r="I7" s="139">
        <f t="shared" si="2"/>
        <v>0</v>
      </c>
      <c r="J7" s="139">
        <f t="shared" si="2"/>
        <v>0</v>
      </c>
      <c r="K7" s="139"/>
      <c r="L7" s="139"/>
      <c r="M7" s="139"/>
      <c r="N7" s="139"/>
      <c r="O7" s="138"/>
    </row>
    <row r="8" spans="1:15" ht="56.25" x14ac:dyDescent="0.3">
      <c r="A8" s="141"/>
      <c r="B8" s="154">
        <v>1</v>
      </c>
      <c r="C8" s="98" t="s">
        <v>896</v>
      </c>
      <c r="D8" s="184">
        <v>6640</v>
      </c>
      <c r="E8" s="184">
        <f>F8+G8+H8</f>
        <v>6640</v>
      </c>
      <c r="F8" s="184">
        <f>D8</f>
        <v>6640</v>
      </c>
      <c r="G8" s="184"/>
      <c r="H8" s="184"/>
      <c r="I8" s="184"/>
      <c r="J8" s="184"/>
      <c r="K8" s="139"/>
      <c r="L8" s="139"/>
      <c r="M8" s="139"/>
      <c r="N8" s="139"/>
      <c r="O8" s="138"/>
    </row>
    <row r="9" spans="1:15" x14ac:dyDescent="0.3">
      <c r="A9" s="141"/>
      <c r="B9" s="154">
        <v>2</v>
      </c>
      <c r="C9" s="98" t="s">
        <v>897</v>
      </c>
      <c r="D9" s="184">
        <v>2200</v>
      </c>
      <c r="E9" s="184">
        <f t="shared" ref="E9:E48" si="3">F9+G9+H9</f>
        <v>2200</v>
      </c>
      <c r="F9" s="184">
        <f>D9</f>
        <v>2200</v>
      </c>
      <c r="G9" s="184"/>
      <c r="H9" s="184"/>
      <c r="I9" s="184"/>
      <c r="J9" s="184"/>
      <c r="K9" s="139"/>
      <c r="L9" s="139"/>
      <c r="M9" s="139"/>
      <c r="N9" s="139"/>
      <c r="O9" s="138"/>
    </row>
    <row r="10" spans="1:15" s="136" customFormat="1" ht="31.5" customHeight="1" x14ac:dyDescent="0.3">
      <c r="A10" s="138"/>
      <c r="B10" s="154" t="s">
        <v>352</v>
      </c>
      <c r="C10" s="103" t="s">
        <v>867</v>
      </c>
      <c r="D10" s="108">
        <f>D11+D15+D22+D27+D31+D38+D42+D46</f>
        <v>40809</v>
      </c>
      <c r="E10" s="108">
        <f t="shared" ref="E10:J10" si="4">E11+E15+E22+E27+E31+E38+E42+E46</f>
        <v>37633</v>
      </c>
      <c r="F10" s="108">
        <f t="shared" si="4"/>
        <v>21497</v>
      </c>
      <c r="G10" s="108">
        <f t="shared" si="4"/>
        <v>11300</v>
      </c>
      <c r="H10" s="108">
        <f t="shared" si="4"/>
        <v>4836</v>
      </c>
      <c r="I10" s="108">
        <f t="shared" si="4"/>
        <v>1689</v>
      </c>
      <c r="J10" s="108">
        <f t="shared" si="4"/>
        <v>2689</v>
      </c>
      <c r="K10" s="139"/>
      <c r="L10" s="139"/>
      <c r="M10" s="139"/>
      <c r="N10" s="139"/>
      <c r="O10" s="138"/>
    </row>
    <row r="11" spans="1:15" x14ac:dyDescent="0.3">
      <c r="A11" s="141"/>
      <c r="B11" s="154">
        <v>1</v>
      </c>
      <c r="C11" s="171" t="s">
        <v>432</v>
      </c>
      <c r="D11" s="139">
        <f>SUM(D12:D14)</f>
        <v>5600</v>
      </c>
      <c r="E11" s="139">
        <f t="shared" ref="E11:J11" si="5">SUM(E12:E14)</f>
        <v>4600</v>
      </c>
      <c r="F11" s="139">
        <f t="shared" si="5"/>
        <v>1900</v>
      </c>
      <c r="G11" s="139">
        <f t="shared" si="5"/>
        <v>2700</v>
      </c>
      <c r="H11" s="139">
        <f t="shared" si="5"/>
        <v>0</v>
      </c>
      <c r="I11" s="139">
        <f t="shared" si="5"/>
        <v>126</v>
      </c>
      <c r="J11" s="139">
        <f t="shared" si="5"/>
        <v>200</v>
      </c>
      <c r="K11" s="139"/>
      <c r="L11" s="139"/>
      <c r="M11" s="139"/>
      <c r="N11" s="139"/>
      <c r="O11" s="138"/>
    </row>
    <row r="12" spans="1:15" ht="75" customHeight="1" x14ac:dyDescent="0.3">
      <c r="A12" s="141"/>
      <c r="B12" s="162" t="s">
        <v>560</v>
      </c>
      <c r="C12" s="141" t="s">
        <v>471</v>
      </c>
      <c r="D12" s="143">
        <v>2100</v>
      </c>
      <c r="E12" s="184">
        <f t="shared" si="3"/>
        <v>2100</v>
      </c>
      <c r="F12" s="143">
        <v>1900</v>
      </c>
      <c r="G12" s="143">
        <v>200</v>
      </c>
      <c r="H12" s="139"/>
      <c r="I12" s="139"/>
      <c r="J12" s="139"/>
      <c r="K12" s="139"/>
      <c r="L12" s="139"/>
      <c r="M12" s="141" t="s">
        <v>472</v>
      </c>
      <c r="N12" s="196"/>
      <c r="O12" s="138"/>
    </row>
    <row r="13" spans="1:15" ht="37.5" x14ac:dyDescent="0.3">
      <c r="A13" s="141" t="s">
        <v>817</v>
      </c>
      <c r="B13" s="162" t="s">
        <v>561</v>
      </c>
      <c r="C13" s="98" t="s">
        <v>458</v>
      </c>
      <c r="D13" s="99">
        <v>2500</v>
      </c>
      <c r="E13" s="184">
        <f t="shared" si="3"/>
        <v>2500</v>
      </c>
      <c r="F13" s="99"/>
      <c r="G13" s="99">
        <f>D13</f>
        <v>2500</v>
      </c>
      <c r="H13" s="99"/>
      <c r="I13" s="99"/>
      <c r="J13" s="99"/>
      <c r="K13" s="139"/>
      <c r="L13" s="139"/>
      <c r="M13" s="139"/>
      <c r="N13" s="139"/>
      <c r="O13" s="138"/>
    </row>
    <row r="14" spans="1:15" s="149" customFormat="1" ht="30" customHeight="1" x14ac:dyDescent="0.35">
      <c r="A14" s="146"/>
      <c r="B14" s="162" t="s">
        <v>562</v>
      </c>
      <c r="C14" s="98" t="s">
        <v>870</v>
      </c>
      <c r="D14" s="143">
        <v>1000</v>
      </c>
      <c r="E14" s="184">
        <f t="shared" si="3"/>
        <v>0</v>
      </c>
      <c r="F14" s="147"/>
      <c r="G14" s="147"/>
      <c r="H14" s="147"/>
      <c r="I14" s="143">
        <f>63*2</f>
        <v>126</v>
      </c>
      <c r="J14" s="143">
        <v>200</v>
      </c>
      <c r="K14" s="148"/>
      <c r="L14" s="148"/>
      <c r="M14" s="146"/>
      <c r="N14" s="146"/>
      <c r="O14" s="146"/>
    </row>
    <row r="15" spans="1:15" x14ac:dyDescent="0.3">
      <c r="A15" s="141"/>
      <c r="B15" s="154">
        <v>2</v>
      </c>
      <c r="C15" s="171" t="s">
        <v>495</v>
      </c>
      <c r="D15" s="139">
        <f>SUM(D16:D21)</f>
        <v>5400</v>
      </c>
      <c r="E15" s="139">
        <f t="shared" ref="E15:J15" si="6">SUM(E16:E21)</f>
        <v>5000</v>
      </c>
      <c r="F15" s="139">
        <f t="shared" si="6"/>
        <v>2300</v>
      </c>
      <c r="G15" s="139">
        <f t="shared" si="6"/>
        <v>1200</v>
      </c>
      <c r="H15" s="139">
        <f t="shared" si="6"/>
        <v>1500</v>
      </c>
      <c r="I15" s="139">
        <f t="shared" si="6"/>
        <v>126</v>
      </c>
      <c r="J15" s="139">
        <f t="shared" si="6"/>
        <v>200</v>
      </c>
      <c r="K15" s="139"/>
      <c r="L15" s="139"/>
      <c r="M15" s="139"/>
      <c r="N15" s="139"/>
      <c r="O15" s="138"/>
    </row>
    <row r="16" spans="1:15" ht="52.5" customHeight="1" x14ac:dyDescent="0.3">
      <c r="A16" s="141"/>
      <c r="B16" s="162" t="s">
        <v>577</v>
      </c>
      <c r="C16" s="178" t="s">
        <v>829</v>
      </c>
      <c r="D16" s="143">
        <v>500</v>
      </c>
      <c r="E16" s="184">
        <f t="shared" si="3"/>
        <v>500</v>
      </c>
      <c r="F16" s="139"/>
      <c r="G16" s="139"/>
      <c r="H16" s="139">
        <v>500</v>
      </c>
      <c r="I16" s="139"/>
      <c r="J16" s="139"/>
      <c r="K16" s="191" t="s">
        <v>827</v>
      </c>
      <c r="L16" s="191" t="s">
        <v>172</v>
      </c>
      <c r="M16" s="191" t="s">
        <v>173</v>
      </c>
      <c r="N16" s="191" t="s">
        <v>174</v>
      </c>
      <c r="O16" s="138"/>
    </row>
    <row r="17" spans="1:15" ht="52.5" customHeight="1" x14ac:dyDescent="0.3">
      <c r="A17" s="141"/>
      <c r="B17" s="162" t="s">
        <v>578</v>
      </c>
      <c r="C17" s="178" t="s">
        <v>830</v>
      </c>
      <c r="D17" s="143">
        <v>1200</v>
      </c>
      <c r="E17" s="184">
        <f t="shared" si="3"/>
        <v>1200</v>
      </c>
      <c r="F17" s="139"/>
      <c r="G17" s="143">
        <v>1200</v>
      </c>
      <c r="H17" s="139"/>
      <c r="I17" s="139"/>
      <c r="J17" s="139"/>
      <c r="K17" s="191" t="s">
        <v>827</v>
      </c>
      <c r="L17" s="191" t="s">
        <v>172</v>
      </c>
      <c r="M17" s="191" t="s">
        <v>826</v>
      </c>
      <c r="N17" s="191" t="s">
        <v>263</v>
      </c>
      <c r="O17" s="138"/>
    </row>
    <row r="18" spans="1:15" ht="52.5" customHeight="1" x14ac:dyDescent="0.3">
      <c r="A18" s="141"/>
      <c r="B18" s="162" t="s">
        <v>579</v>
      </c>
      <c r="C18" s="178" t="s">
        <v>832</v>
      </c>
      <c r="D18" s="143">
        <v>700</v>
      </c>
      <c r="E18" s="184">
        <f t="shared" si="3"/>
        <v>500</v>
      </c>
      <c r="F18" s="139"/>
      <c r="G18" s="139"/>
      <c r="H18" s="139">
        <v>500</v>
      </c>
      <c r="I18" s="139"/>
      <c r="J18" s="139"/>
      <c r="K18" s="143" t="s">
        <v>833</v>
      </c>
      <c r="L18" s="191" t="s">
        <v>172</v>
      </c>
      <c r="M18" s="191" t="s">
        <v>185</v>
      </c>
      <c r="N18" s="191" t="s">
        <v>186</v>
      </c>
      <c r="O18" s="138"/>
    </row>
    <row r="19" spans="1:15" ht="52.5" customHeight="1" x14ac:dyDescent="0.3">
      <c r="A19" s="141"/>
      <c r="B19" s="162" t="s">
        <v>580</v>
      </c>
      <c r="C19" s="178" t="s">
        <v>882</v>
      </c>
      <c r="D19" s="143">
        <v>700</v>
      </c>
      <c r="E19" s="184">
        <f t="shared" si="3"/>
        <v>500</v>
      </c>
      <c r="F19" s="139"/>
      <c r="G19" s="139"/>
      <c r="H19" s="139">
        <v>500</v>
      </c>
      <c r="I19" s="139"/>
      <c r="J19" s="139"/>
      <c r="K19" s="143"/>
      <c r="L19" s="144"/>
      <c r="M19" s="138" t="s">
        <v>816</v>
      </c>
      <c r="N19" s="138"/>
      <c r="O19" s="141"/>
    </row>
    <row r="20" spans="1:15" ht="52.5" customHeight="1" x14ac:dyDescent="0.3">
      <c r="A20" s="141"/>
      <c r="B20" s="162" t="s">
        <v>581</v>
      </c>
      <c r="C20" s="98" t="s">
        <v>460</v>
      </c>
      <c r="D20" s="99">
        <v>1300</v>
      </c>
      <c r="E20" s="184">
        <f t="shared" si="3"/>
        <v>1300</v>
      </c>
      <c r="F20" s="99">
        <f>D20</f>
        <v>1300</v>
      </c>
      <c r="G20" s="99"/>
      <c r="H20" s="99"/>
      <c r="I20" s="99"/>
      <c r="J20" s="99"/>
      <c r="K20" s="144"/>
      <c r="L20" s="144"/>
      <c r="M20" s="141"/>
      <c r="N20" s="141"/>
      <c r="O20" s="141"/>
    </row>
    <row r="21" spans="1:15" s="149" customFormat="1" ht="52.5" customHeight="1" x14ac:dyDescent="0.35">
      <c r="A21" s="146"/>
      <c r="B21" s="162" t="s">
        <v>582</v>
      </c>
      <c r="C21" s="98" t="s">
        <v>872</v>
      </c>
      <c r="D21" s="150">
        <v>1000</v>
      </c>
      <c r="E21" s="184">
        <f t="shared" si="3"/>
        <v>1000</v>
      </c>
      <c r="F21" s="147">
        <f>D21</f>
        <v>1000</v>
      </c>
      <c r="G21" s="147"/>
      <c r="H21" s="147"/>
      <c r="I21" s="143">
        <f>63*2</f>
        <v>126</v>
      </c>
      <c r="J21" s="143">
        <v>200</v>
      </c>
      <c r="K21" s="148"/>
      <c r="L21" s="148"/>
      <c r="M21" s="146"/>
      <c r="N21" s="146"/>
      <c r="O21" s="146"/>
    </row>
    <row r="22" spans="1:15" x14ac:dyDescent="0.3">
      <c r="A22" s="141"/>
      <c r="B22" s="154">
        <v>3</v>
      </c>
      <c r="C22" s="171" t="s">
        <v>545</v>
      </c>
      <c r="D22" s="139">
        <f>SUM(D23:D26)</f>
        <v>3373</v>
      </c>
      <c r="E22" s="139">
        <f t="shared" ref="E22:J22" si="7">SUM(E23:E26)</f>
        <v>3273</v>
      </c>
      <c r="F22" s="139">
        <f t="shared" si="7"/>
        <v>2159</v>
      </c>
      <c r="G22" s="139">
        <f t="shared" si="7"/>
        <v>114</v>
      </c>
      <c r="H22" s="139">
        <f t="shared" si="7"/>
        <v>1000</v>
      </c>
      <c r="I22" s="139">
        <f t="shared" si="7"/>
        <v>126</v>
      </c>
      <c r="J22" s="139">
        <f t="shared" si="7"/>
        <v>200</v>
      </c>
      <c r="K22" s="144"/>
      <c r="L22" s="144"/>
      <c r="M22" s="141"/>
      <c r="N22" s="141"/>
      <c r="O22" s="141"/>
    </row>
    <row r="23" spans="1:15" s="149" customFormat="1" ht="75.75" x14ac:dyDescent="0.35">
      <c r="A23" s="146"/>
      <c r="B23" s="162" t="s">
        <v>399</v>
      </c>
      <c r="C23" s="98" t="s">
        <v>414</v>
      </c>
      <c r="D23" s="150">
        <v>620</v>
      </c>
      <c r="E23" s="184">
        <f t="shared" si="3"/>
        <v>620</v>
      </c>
      <c r="F23" s="147">
        <f>D23</f>
        <v>620</v>
      </c>
      <c r="G23" s="147"/>
      <c r="H23" s="147"/>
      <c r="I23" s="147"/>
      <c r="J23" s="147"/>
      <c r="K23" s="144" t="s">
        <v>407</v>
      </c>
      <c r="L23" s="144" t="s">
        <v>457</v>
      </c>
      <c r="M23" s="141" t="s">
        <v>417</v>
      </c>
      <c r="N23" s="146"/>
      <c r="O23" s="146">
        <v>1</v>
      </c>
    </row>
    <row r="24" spans="1:15" ht="37.5" x14ac:dyDescent="0.3">
      <c r="A24" s="141"/>
      <c r="B24" s="162" t="s">
        <v>599</v>
      </c>
      <c r="C24" s="98" t="s">
        <v>459</v>
      </c>
      <c r="D24" s="143">
        <v>800</v>
      </c>
      <c r="E24" s="184">
        <f t="shared" si="3"/>
        <v>800</v>
      </c>
      <c r="F24" s="143">
        <v>800</v>
      </c>
      <c r="G24" s="143"/>
      <c r="H24" s="143"/>
      <c r="I24" s="143"/>
      <c r="J24" s="143"/>
      <c r="K24" s="191" t="s">
        <v>547</v>
      </c>
      <c r="L24" s="192" t="s">
        <v>244</v>
      </c>
      <c r="M24" s="192" t="s">
        <v>245</v>
      </c>
      <c r="N24" s="192" t="s">
        <v>246</v>
      </c>
      <c r="O24" s="141">
        <v>1</v>
      </c>
    </row>
    <row r="25" spans="1:15" ht="56.25" x14ac:dyDescent="0.3">
      <c r="A25" s="141"/>
      <c r="B25" s="162" t="s">
        <v>600</v>
      </c>
      <c r="C25" s="178" t="s">
        <v>822</v>
      </c>
      <c r="D25" s="143">
        <v>853</v>
      </c>
      <c r="E25" s="184">
        <f t="shared" si="3"/>
        <v>853</v>
      </c>
      <c r="F25" s="143">
        <v>739</v>
      </c>
      <c r="G25" s="143">
        <v>114</v>
      </c>
      <c r="H25" s="143"/>
      <c r="I25" s="143"/>
      <c r="J25" s="143"/>
      <c r="K25" s="191" t="s">
        <v>549</v>
      </c>
      <c r="L25" s="191" t="s">
        <v>316</v>
      </c>
      <c r="M25" s="191" t="s">
        <v>320</v>
      </c>
      <c r="N25" s="191" t="s">
        <v>321</v>
      </c>
      <c r="O25" s="141">
        <v>1</v>
      </c>
    </row>
    <row r="26" spans="1:15" s="149" customFormat="1" ht="30" customHeight="1" x14ac:dyDescent="0.35">
      <c r="A26" s="146"/>
      <c r="B26" s="162" t="s">
        <v>601</v>
      </c>
      <c r="C26" s="98" t="s">
        <v>875</v>
      </c>
      <c r="D26" s="150">
        <v>1100</v>
      </c>
      <c r="E26" s="184">
        <f t="shared" si="3"/>
        <v>1000</v>
      </c>
      <c r="F26" s="147"/>
      <c r="G26" s="147"/>
      <c r="H26" s="147">
        <v>1000</v>
      </c>
      <c r="I26" s="143">
        <f>63*2</f>
        <v>126</v>
      </c>
      <c r="J26" s="143">
        <v>200</v>
      </c>
      <c r="K26" s="148"/>
      <c r="L26" s="148"/>
      <c r="M26" s="146"/>
      <c r="N26" s="146"/>
      <c r="O26" s="146"/>
    </row>
    <row r="27" spans="1:15" s="136" customFormat="1" x14ac:dyDescent="0.3">
      <c r="A27" s="138"/>
      <c r="B27" s="154">
        <v>4</v>
      </c>
      <c r="C27" s="170" t="s">
        <v>428</v>
      </c>
      <c r="D27" s="139">
        <f>SUM(D28:D30)</f>
        <v>5500</v>
      </c>
      <c r="E27" s="139">
        <f t="shared" ref="E27:J27" si="8">SUM(E28:E30)</f>
        <v>5500</v>
      </c>
      <c r="F27" s="139">
        <f t="shared" si="8"/>
        <v>3000</v>
      </c>
      <c r="G27" s="139">
        <f t="shared" si="8"/>
        <v>2500</v>
      </c>
      <c r="H27" s="139">
        <f t="shared" si="8"/>
        <v>0</v>
      </c>
      <c r="I27" s="139">
        <f t="shared" si="8"/>
        <v>0</v>
      </c>
      <c r="J27" s="139">
        <f t="shared" si="8"/>
        <v>0</v>
      </c>
      <c r="K27" s="96"/>
      <c r="L27" s="145"/>
      <c r="M27" s="138"/>
      <c r="N27" s="138"/>
      <c r="O27" s="138"/>
    </row>
    <row r="28" spans="1:15" s="136" customFormat="1" ht="75" x14ac:dyDescent="0.3">
      <c r="A28" s="138"/>
      <c r="B28" s="162" t="s">
        <v>419</v>
      </c>
      <c r="C28" s="98" t="s">
        <v>427</v>
      </c>
      <c r="D28" s="99">
        <v>3000</v>
      </c>
      <c r="E28" s="184">
        <f t="shared" si="3"/>
        <v>3000</v>
      </c>
      <c r="F28" s="99">
        <f>D28</f>
        <v>3000</v>
      </c>
      <c r="G28" s="99"/>
      <c r="H28" s="99"/>
      <c r="I28" s="99"/>
      <c r="J28" s="99"/>
      <c r="K28" s="109" t="s">
        <v>428</v>
      </c>
      <c r="L28" s="109" t="s">
        <v>429</v>
      </c>
      <c r="M28" s="107" t="s">
        <v>430</v>
      </c>
      <c r="N28" s="107"/>
      <c r="O28" s="138"/>
    </row>
    <row r="29" spans="1:15" ht="56.25" x14ac:dyDescent="0.3">
      <c r="A29" s="141"/>
      <c r="B29" s="162" t="s">
        <v>635</v>
      </c>
      <c r="C29" s="98" t="s">
        <v>626</v>
      </c>
      <c r="D29" s="143">
        <v>1000</v>
      </c>
      <c r="E29" s="184">
        <f t="shared" si="3"/>
        <v>1000</v>
      </c>
      <c r="F29" s="143"/>
      <c r="G29" s="143">
        <f>D29</f>
        <v>1000</v>
      </c>
      <c r="H29" s="143"/>
      <c r="I29" s="143"/>
      <c r="J29" s="143"/>
      <c r="K29" s="144"/>
      <c r="L29" s="144"/>
      <c r="M29" s="141"/>
      <c r="N29" s="141"/>
      <c r="O29" s="141"/>
    </row>
    <row r="30" spans="1:15" ht="93.75" x14ac:dyDescent="0.3">
      <c r="A30" s="141"/>
      <c r="B30" s="162" t="s">
        <v>636</v>
      </c>
      <c r="C30" s="98" t="s">
        <v>887</v>
      </c>
      <c r="D30" s="143">
        <v>1500</v>
      </c>
      <c r="E30" s="184">
        <f t="shared" si="3"/>
        <v>1500</v>
      </c>
      <c r="F30" s="143"/>
      <c r="G30" s="143">
        <v>1500</v>
      </c>
      <c r="H30" s="143"/>
      <c r="I30" s="143"/>
      <c r="J30" s="143"/>
      <c r="K30" s="144"/>
      <c r="L30" s="144" t="s">
        <v>23</v>
      </c>
      <c r="M30" s="141" t="s">
        <v>27</v>
      </c>
      <c r="N30" s="141" t="s">
        <v>25</v>
      </c>
      <c r="O30" s="141"/>
    </row>
    <row r="31" spans="1:15" s="136" customFormat="1" x14ac:dyDescent="0.3">
      <c r="A31" s="138"/>
      <c r="B31" s="154">
        <v>5</v>
      </c>
      <c r="C31" s="171" t="s">
        <v>377</v>
      </c>
      <c r="D31" s="139">
        <f>SUM(D32:D37)</f>
        <v>9000</v>
      </c>
      <c r="E31" s="139">
        <f t="shared" ref="E31:J31" si="9">SUM(E32:E37)</f>
        <v>8800</v>
      </c>
      <c r="F31" s="139">
        <f t="shared" si="9"/>
        <v>6500</v>
      </c>
      <c r="G31" s="139">
        <f t="shared" si="9"/>
        <v>2000</v>
      </c>
      <c r="H31" s="139">
        <f t="shared" si="9"/>
        <v>300</v>
      </c>
      <c r="I31" s="139">
        <f>SUM(I32:I37)</f>
        <v>580</v>
      </c>
      <c r="J31" s="139">
        <f t="shared" si="9"/>
        <v>926</v>
      </c>
      <c r="K31" s="145"/>
      <c r="L31" s="145"/>
      <c r="M31" s="138"/>
      <c r="N31" s="138"/>
      <c r="O31" s="138"/>
    </row>
    <row r="32" spans="1:15" s="136" customFormat="1" ht="93.75" x14ac:dyDescent="0.3">
      <c r="A32" s="138"/>
      <c r="B32" s="162" t="s">
        <v>789</v>
      </c>
      <c r="C32" s="98" t="s">
        <v>364</v>
      </c>
      <c r="D32" s="99">
        <v>1500</v>
      </c>
      <c r="E32" s="184">
        <f t="shared" si="3"/>
        <v>1500</v>
      </c>
      <c r="F32" s="108"/>
      <c r="G32" s="108">
        <v>1500</v>
      </c>
      <c r="H32" s="108"/>
      <c r="I32" s="108"/>
      <c r="J32" s="108"/>
      <c r="K32" s="109" t="s">
        <v>377</v>
      </c>
      <c r="L32" s="144" t="s">
        <v>844</v>
      </c>
      <c r="M32" s="138"/>
      <c r="N32" s="138"/>
      <c r="O32" s="138"/>
    </row>
    <row r="33" spans="1:15" ht="37.5" x14ac:dyDescent="0.3">
      <c r="A33" s="141"/>
      <c r="B33" s="162" t="s">
        <v>790</v>
      </c>
      <c r="C33" s="98" t="s">
        <v>461</v>
      </c>
      <c r="D33" s="99">
        <v>2000</v>
      </c>
      <c r="E33" s="184">
        <f t="shared" si="3"/>
        <v>2000</v>
      </c>
      <c r="F33" s="99">
        <v>2000</v>
      </c>
      <c r="G33" s="99"/>
      <c r="H33" s="99"/>
      <c r="I33" s="99"/>
      <c r="J33" s="99"/>
      <c r="K33" s="144"/>
      <c r="L33" s="141"/>
      <c r="M33" s="144" t="s">
        <v>843</v>
      </c>
      <c r="N33" s="141"/>
      <c r="O33" s="141"/>
    </row>
    <row r="34" spans="1:15" ht="37.5" x14ac:dyDescent="0.3">
      <c r="A34" s="141"/>
      <c r="B34" s="162" t="s">
        <v>791</v>
      </c>
      <c r="C34" s="98" t="s">
        <v>845</v>
      </c>
      <c r="D34" s="143">
        <v>2500</v>
      </c>
      <c r="E34" s="184">
        <f t="shared" si="3"/>
        <v>2500</v>
      </c>
      <c r="F34" s="143">
        <v>2500</v>
      </c>
      <c r="G34" s="143"/>
      <c r="H34" s="143"/>
      <c r="I34" s="143">
        <f>227*2</f>
        <v>454</v>
      </c>
      <c r="J34" s="143">
        <f>363*2</f>
        <v>726</v>
      </c>
      <c r="K34" s="144"/>
      <c r="L34" s="141"/>
      <c r="M34" s="144" t="s">
        <v>846</v>
      </c>
      <c r="N34" s="141" t="s">
        <v>841</v>
      </c>
      <c r="O34" s="141"/>
    </row>
    <row r="35" spans="1:15" ht="37.5" x14ac:dyDescent="0.3">
      <c r="A35" s="141"/>
      <c r="B35" s="162" t="s">
        <v>792</v>
      </c>
      <c r="C35" s="98" t="s">
        <v>898</v>
      </c>
      <c r="D35" s="143">
        <v>500</v>
      </c>
      <c r="E35" s="184">
        <f t="shared" si="3"/>
        <v>400</v>
      </c>
      <c r="F35" s="143"/>
      <c r="G35" s="143">
        <v>400</v>
      </c>
      <c r="H35" s="143"/>
      <c r="I35" s="143">
        <v>63</v>
      </c>
      <c r="J35" s="143">
        <v>100</v>
      </c>
      <c r="K35" s="144"/>
      <c r="L35" s="144"/>
      <c r="M35" s="141" t="s">
        <v>848</v>
      </c>
      <c r="N35" s="141"/>
      <c r="O35" s="141"/>
    </row>
    <row r="36" spans="1:15" ht="56.25" x14ac:dyDescent="0.3">
      <c r="A36" s="141"/>
      <c r="B36" s="162" t="s">
        <v>793</v>
      </c>
      <c r="C36" s="98" t="s">
        <v>899</v>
      </c>
      <c r="D36" s="143">
        <v>500</v>
      </c>
      <c r="E36" s="184">
        <f t="shared" si="3"/>
        <v>400</v>
      </c>
      <c r="F36" s="143"/>
      <c r="G36" s="143">
        <v>100</v>
      </c>
      <c r="H36" s="143">
        <v>300</v>
      </c>
      <c r="I36" s="143">
        <v>63</v>
      </c>
      <c r="J36" s="143">
        <v>100</v>
      </c>
      <c r="K36" s="144"/>
      <c r="L36" s="144"/>
      <c r="M36" s="141" t="s">
        <v>848</v>
      </c>
      <c r="N36" s="141"/>
      <c r="O36" s="141"/>
    </row>
    <row r="37" spans="1:15" ht="56.25" x14ac:dyDescent="0.3">
      <c r="A37" s="141"/>
      <c r="B37" s="162" t="s">
        <v>794</v>
      </c>
      <c r="C37" s="98" t="s">
        <v>853</v>
      </c>
      <c r="D37" s="143">
        <v>2000</v>
      </c>
      <c r="E37" s="184">
        <f t="shared" si="3"/>
        <v>2000</v>
      </c>
      <c r="F37" s="143">
        <v>2000</v>
      </c>
      <c r="G37" s="143"/>
      <c r="H37" s="143"/>
      <c r="I37" s="143"/>
      <c r="J37" s="143"/>
      <c r="K37" s="144"/>
      <c r="L37" s="144" t="s">
        <v>854</v>
      </c>
      <c r="M37" s="141"/>
      <c r="N37" s="141"/>
      <c r="O37" s="141"/>
    </row>
    <row r="38" spans="1:15" s="136" customFormat="1" ht="25.5" customHeight="1" x14ac:dyDescent="0.3">
      <c r="A38" s="138"/>
      <c r="B38" s="154">
        <v>6</v>
      </c>
      <c r="C38" s="171" t="s">
        <v>397</v>
      </c>
      <c r="D38" s="139">
        <f>SUM(D39:D41)</f>
        <v>5200</v>
      </c>
      <c r="E38" s="139">
        <f t="shared" ref="E38:J38" si="10">SUM(E39:E41)</f>
        <v>4786</v>
      </c>
      <c r="F38" s="139">
        <f t="shared" si="10"/>
        <v>2000</v>
      </c>
      <c r="G38" s="139">
        <f t="shared" si="10"/>
        <v>2786</v>
      </c>
      <c r="H38" s="139">
        <f t="shared" si="10"/>
        <v>0</v>
      </c>
      <c r="I38" s="139">
        <f t="shared" si="10"/>
        <v>126</v>
      </c>
      <c r="J38" s="139">
        <f t="shared" si="10"/>
        <v>200</v>
      </c>
      <c r="K38" s="145"/>
      <c r="L38" s="145"/>
      <c r="M38" s="138"/>
      <c r="N38" s="138"/>
      <c r="O38" s="138"/>
    </row>
    <row r="39" spans="1:15" s="136" customFormat="1" ht="56.25" x14ac:dyDescent="0.3">
      <c r="A39" s="138"/>
      <c r="B39" s="162" t="s">
        <v>401</v>
      </c>
      <c r="C39" s="178" t="s">
        <v>369</v>
      </c>
      <c r="D39" s="99">
        <v>2000</v>
      </c>
      <c r="E39" s="184">
        <f t="shared" si="3"/>
        <v>2000</v>
      </c>
      <c r="F39" s="99">
        <v>2000</v>
      </c>
      <c r="G39" s="99"/>
      <c r="H39" s="99"/>
      <c r="I39" s="99"/>
      <c r="J39" s="99"/>
      <c r="K39" s="99" t="s">
        <v>397</v>
      </c>
      <c r="L39" s="188" t="s">
        <v>453</v>
      </c>
      <c r="M39" s="138"/>
      <c r="N39" s="138"/>
      <c r="O39" s="138"/>
    </row>
    <row r="40" spans="1:15" ht="56.25" x14ac:dyDescent="0.3">
      <c r="A40" s="141"/>
      <c r="B40" s="162" t="s">
        <v>422</v>
      </c>
      <c r="C40" s="98" t="s">
        <v>894</v>
      </c>
      <c r="D40" s="143">
        <v>2200</v>
      </c>
      <c r="E40" s="184">
        <f t="shared" si="3"/>
        <v>2200</v>
      </c>
      <c r="F40" s="143"/>
      <c r="G40" s="143">
        <v>2200</v>
      </c>
      <c r="H40" s="143"/>
      <c r="I40" s="143"/>
      <c r="J40" s="143"/>
      <c r="K40" s="99" t="s">
        <v>397</v>
      </c>
      <c r="L40" s="144" t="s">
        <v>857</v>
      </c>
      <c r="M40" s="141" t="s">
        <v>858</v>
      </c>
      <c r="N40" s="141"/>
      <c r="O40" s="141"/>
    </row>
    <row r="41" spans="1:15" ht="32.25" customHeight="1" x14ac:dyDescent="0.3">
      <c r="A41" s="141"/>
      <c r="B41" s="162" t="s">
        <v>423</v>
      </c>
      <c r="C41" s="98" t="s">
        <v>860</v>
      </c>
      <c r="D41" s="143">
        <v>1000</v>
      </c>
      <c r="E41" s="184">
        <f t="shared" si="3"/>
        <v>586</v>
      </c>
      <c r="F41" s="143"/>
      <c r="G41" s="143">
        <v>586</v>
      </c>
      <c r="H41" s="143"/>
      <c r="I41" s="143">
        <f>63*2</f>
        <v>126</v>
      </c>
      <c r="J41" s="143">
        <v>200</v>
      </c>
      <c r="K41" s="144"/>
      <c r="L41" s="144"/>
      <c r="M41" s="141"/>
      <c r="N41" s="141"/>
      <c r="O41" s="141"/>
    </row>
    <row r="42" spans="1:15" s="136" customFormat="1" x14ac:dyDescent="0.3">
      <c r="A42" s="138"/>
      <c r="B42" s="154">
        <v>7</v>
      </c>
      <c r="C42" s="171" t="s">
        <v>436</v>
      </c>
      <c r="D42" s="139">
        <f>SUM(D43:D45)</f>
        <v>4400</v>
      </c>
      <c r="E42" s="139">
        <f t="shared" ref="E42:J42" si="11">SUM(E43:E45)</f>
        <v>3638</v>
      </c>
      <c r="F42" s="139">
        <f t="shared" si="11"/>
        <v>3638</v>
      </c>
      <c r="G42" s="139">
        <f t="shared" si="11"/>
        <v>0</v>
      </c>
      <c r="H42" s="139">
        <f t="shared" si="11"/>
        <v>0</v>
      </c>
      <c r="I42" s="139">
        <f t="shared" si="11"/>
        <v>252</v>
      </c>
      <c r="J42" s="139">
        <f t="shared" si="11"/>
        <v>400</v>
      </c>
      <c r="K42" s="145"/>
      <c r="L42" s="145"/>
      <c r="M42" s="138"/>
      <c r="N42" s="138"/>
      <c r="O42" s="138"/>
    </row>
    <row r="43" spans="1:15" x14ac:dyDescent="0.3">
      <c r="A43" s="141"/>
      <c r="B43" s="162" t="s">
        <v>426</v>
      </c>
      <c r="C43" s="178" t="s">
        <v>729</v>
      </c>
      <c r="D43" s="143">
        <v>1200</v>
      </c>
      <c r="E43" s="184">
        <f t="shared" si="3"/>
        <v>838</v>
      </c>
      <c r="F43" s="143">
        <f>845-7</f>
        <v>838</v>
      </c>
      <c r="G43" s="143"/>
      <c r="H43" s="143"/>
      <c r="I43" s="143">
        <f>63*2</f>
        <v>126</v>
      </c>
      <c r="J43" s="143">
        <v>200</v>
      </c>
      <c r="K43" s="144"/>
      <c r="L43" s="144"/>
      <c r="M43" s="141" t="s">
        <v>730</v>
      </c>
      <c r="N43" s="141"/>
      <c r="O43" s="141"/>
    </row>
    <row r="44" spans="1:15" ht="75" x14ac:dyDescent="0.3">
      <c r="A44" s="141"/>
      <c r="B44" s="162" t="s">
        <v>740</v>
      </c>
      <c r="C44" s="98" t="s">
        <v>443</v>
      </c>
      <c r="D44" s="143">
        <v>2000</v>
      </c>
      <c r="E44" s="184">
        <f t="shared" si="3"/>
        <v>2000</v>
      </c>
      <c r="F44" s="143">
        <v>2000</v>
      </c>
      <c r="G44" s="143"/>
      <c r="H44" s="143"/>
      <c r="I44" s="143"/>
      <c r="J44" s="143"/>
      <c r="K44" s="144"/>
      <c r="L44" s="98" t="s">
        <v>445</v>
      </c>
      <c r="M44" s="98" t="s">
        <v>446</v>
      </c>
      <c r="N44" s="141"/>
      <c r="O44" s="141"/>
    </row>
    <row r="45" spans="1:15" ht="56.25" x14ac:dyDescent="0.3">
      <c r="A45" s="141"/>
      <c r="B45" s="162" t="s">
        <v>741</v>
      </c>
      <c r="C45" s="178" t="s">
        <v>820</v>
      </c>
      <c r="D45" s="143">
        <v>1200</v>
      </c>
      <c r="E45" s="184">
        <f t="shared" si="3"/>
        <v>800</v>
      </c>
      <c r="F45" s="143">
        <v>800</v>
      </c>
      <c r="G45" s="143"/>
      <c r="H45" s="143"/>
      <c r="I45" s="143">
        <f>63*2</f>
        <v>126</v>
      </c>
      <c r="J45" s="143">
        <v>200</v>
      </c>
      <c r="K45" s="144"/>
      <c r="L45" s="144" t="s">
        <v>819</v>
      </c>
      <c r="M45" s="98" t="s">
        <v>452</v>
      </c>
      <c r="N45" s="98"/>
      <c r="O45" s="141"/>
    </row>
    <row r="46" spans="1:15" s="136" customFormat="1" ht="20.25" customHeight="1" x14ac:dyDescent="0.3">
      <c r="A46" s="138"/>
      <c r="B46" s="154">
        <v>8</v>
      </c>
      <c r="C46" s="171" t="s">
        <v>746</v>
      </c>
      <c r="D46" s="139">
        <f t="shared" ref="D46:K46" si="12">SUM(D47:D48)</f>
        <v>2336</v>
      </c>
      <c r="E46" s="139">
        <f t="shared" si="12"/>
        <v>2036</v>
      </c>
      <c r="F46" s="139">
        <f t="shared" si="12"/>
        <v>0</v>
      </c>
      <c r="G46" s="139">
        <f t="shared" si="12"/>
        <v>0</v>
      </c>
      <c r="H46" s="139">
        <f t="shared" si="12"/>
        <v>2036</v>
      </c>
      <c r="I46" s="139">
        <f t="shared" si="12"/>
        <v>353</v>
      </c>
      <c r="J46" s="139">
        <f t="shared" si="12"/>
        <v>563</v>
      </c>
      <c r="K46" s="139">
        <f t="shared" si="12"/>
        <v>0</v>
      </c>
      <c r="L46" s="145"/>
      <c r="M46" s="138"/>
      <c r="N46" s="138"/>
      <c r="O46" s="138"/>
    </row>
    <row r="47" spans="1:15" ht="36.75" customHeight="1" x14ac:dyDescent="0.3">
      <c r="A47" s="141"/>
      <c r="B47" s="162" t="s">
        <v>747</v>
      </c>
      <c r="C47" s="98" t="s">
        <v>895</v>
      </c>
      <c r="D47" s="143">
        <v>1136</v>
      </c>
      <c r="E47" s="184">
        <f>F47+G47+H47</f>
        <v>1036</v>
      </c>
      <c r="F47" s="143"/>
      <c r="G47" s="143"/>
      <c r="H47" s="143">
        <f>1800-764</f>
        <v>1036</v>
      </c>
      <c r="I47" s="143">
        <v>227</v>
      </c>
      <c r="J47" s="143">
        <v>363</v>
      </c>
      <c r="K47" s="144"/>
      <c r="L47" s="98"/>
      <c r="M47" s="98"/>
      <c r="N47" s="141"/>
      <c r="O47" s="141"/>
    </row>
    <row r="48" spans="1:15" ht="36.75" customHeight="1" x14ac:dyDescent="0.3">
      <c r="A48" s="141"/>
      <c r="B48" s="162" t="s">
        <v>760</v>
      </c>
      <c r="C48" s="98" t="s">
        <v>863</v>
      </c>
      <c r="D48" s="143">
        <v>1200</v>
      </c>
      <c r="E48" s="184">
        <f t="shared" si="3"/>
        <v>1000</v>
      </c>
      <c r="F48" s="143"/>
      <c r="G48" s="143"/>
      <c r="H48" s="143">
        <v>1000</v>
      </c>
      <c r="I48" s="143">
        <f>63*2</f>
        <v>126</v>
      </c>
      <c r="J48" s="143">
        <v>200</v>
      </c>
      <c r="K48" s="144"/>
      <c r="L48" s="144"/>
      <c r="M48" s="141"/>
      <c r="N48" s="141"/>
      <c r="O48" s="141"/>
    </row>
  </sheetData>
  <mergeCells count="12">
    <mergeCell ref="A2:O2"/>
    <mergeCell ref="A4:A5"/>
    <mergeCell ref="B4:B5"/>
    <mergeCell ref="C4:C5"/>
    <mergeCell ref="D4:D5"/>
    <mergeCell ref="E4:H4"/>
    <mergeCell ref="K4:K5"/>
    <mergeCell ref="L4:L5"/>
    <mergeCell ref="M4:M5"/>
    <mergeCell ref="N4:N5"/>
    <mergeCell ref="O4:O5"/>
    <mergeCell ref="I4:J4"/>
  </mergeCells>
  <phoneticPr fontId="6" type="noConversion"/>
  <pageMargins left="0.43307086614173201" right="0.15748031496063" top="0.39370078740157499" bottom="0.39370078740157499" header="0.31496062992126" footer="0.31496062992126"/>
  <pageSetup paperSize="9"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
  <sheetViews>
    <sheetView zoomScale="85" zoomScaleNormal="85" workbookViewId="0">
      <pane xSplit="2" ySplit="9" topLeftCell="C19" activePane="bottomRight" state="frozen"/>
      <selection pane="topRight" activeCell="C1" sqref="C1"/>
      <selection pane="bottomLeft" activeCell="A9" sqref="A9"/>
      <selection pane="bottomRight" activeCell="AD23" sqref="AD23"/>
    </sheetView>
  </sheetViews>
  <sheetFormatPr defaultColWidth="11.83203125" defaultRowHeight="15" x14ac:dyDescent="0.2"/>
  <cols>
    <col min="1" max="1" width="5.5" style="265" customWidth="1"/>
    <col min="2" max="2" width="42.6640625" style="266" customWidth="1"/>
    <col min="3" max="3" width="11.83203125" style="265"/>
    <col min="4" max="4" width="20.83203125" style="266" customWidth="1"/>
    <col min="5" max="5" width="34" style="266" customWidth="1"/>
    <col min="6" max="6" width="11.6640625" style="266" customWidth="1"/>
    <col min="7" max="7" width="8" style="266" customWidth="1"/>
    <col min="8" max="8" width="17.6640625" style="298" customWidth="1"/>
    <col min="9" max="9" width="18.6640625" style="267" customWidth="1"/>
    <col min="10" max="10" width="12" style="266" bestFit="1" customWidth="1"/>
    <col min="11" max="11" width="9.6640625" style="266" customWidth="1"/>
    <col min="12" max="12" width="10.5" style="268" customWidth="1"/>
    <col min="13" max="15" width="12" style="266" hidden="1" customWidth="1"/>
    <col min="16" max="16" width="6.5" style="266" customWidth="1"/>
    <col min="17" max="17" width="34" style="269" hidden="1" customWidth="1"/>
    <col min="18" max="19" width="0" style="266" hidden="1" customWidth="1"/>
    <col min="20" max="20" width="24.5" style="266" hidden="1" customWidth="1"/>
    <col min="21" max="21" width="19.6640625" style="266" hidden="1" customWidth="1"/>
    <col min="22" max="29" width="0" style="266" hidden="1" customWidth="1"/>
    <col min="30" max="16384" width="11.83203125" style="266"/>
  </cols>
  <sheetData>
    <row r="1" spans="1:26" x14ac:dyDescent="0.2">
      <c r="A1" s="364" t="s">
        <v>900</v>
      </c>
      <c r="B1" s="364"/>
    </row>
    <row r="2" spans="1:26" x14ac:dyDescent="0.2">
      <c r="A2" s="365" t="s">
        <v>901</v>
      </c>
      <c r="B2" s="365"/>
      <c r="C2" s="365"/>
      <c r="D2" s="365"/>
      <c r="E2" s="365"/>
      <c r="F2" s="365"/>
      <c r="G2" s="365"/>
      <c r="H2" s="365"/>
      <c r="I2" s="365"/>
      <c r="J2" s="365"/>
      <c r="K2" s="365"/>
      <c r="L2" s="365"/>
      <c r="M2" s="365"/>
      <c r="N2" s="365"/>
      <c r="O2" s="365"/>
      <c r="P2" s="365"/>
    </row>
    <row r="3" spans="1:26" ht="45.75" customHeight="1" x14ac:dyDescent="0.2">
      <c r="A3" s="366" t="s">
        <v>902</v>
      </c>
      <c r="B3" s="366"/>
      <c r="C3" s="366"/>
      <c r="D3" s="366"/>
      <c r="E3" s="366"/>
      <c r="F3" s="366"/>
      <c r="G3" s="366"/>
      <c r="H3" s="366"/>
      <c r="I3" s="366"/>
      <c r="J3" s="366"/>
      <c r="K3" s="366"/>
      <c r="L3" s="366"/>
      <c r="M3" s="366"/>
      <c r="N3" s="366"/>
      <c r="O3" s="366"/>
      <c r="P3" s="366"/>
    </row>
    <row r="4" spans="1:26" ht="21.75" customHeight="1" x14ac:dyDescent="0.2">
      <c r="A4" s="367" t="s">
        <v>994</v>
      </c>
      <c r="B4" s="367"/>
      <c r="C4" s="367"/>
      <c r="D4" s="367"/>
      <c r="E4" s="367"/>
      <c r="F4" s="367"/>
      <c r="G4" s="367"/>
      <c r="H4" s="367"/>
      <c r="I4" s="367"/>
      <c r="J4" s="367"/>
      <c r="K4" s="367"/>
      <c r="L4" s="367"/>
      <c r="M4" s="367"/>
      <c r="N4" s="367"/>
      <c r="O4" s="367"/>
      <c r="P4" s="367"/>
    </row>
    <row r="5" spans="1:26" hidden="1" x14ac:dyDescent="0.2">
      <c r="J5" s="368" t="s">
        <v>903</v>
      </c>
      <c r="K5" s="368"/>
      <c r="L5" s="368"/>
      <c r="M5" s="368"/>
      <c r="N5" s="368"/>
      <c r="O5" s="368"/>
      <c r="P5" s="368"/>
      <c r="Q5" s="270">
        <v>54058</v>
      </c>
      <c r="R5" s="271">
        <f>H10-Q5</f>
        <v>-43132.254015999999</v>
      </c>
      <c r="S5" s="271"/>
      <c r="T5" s="271"/>
      <c r="U5" s="271"/>
      <c r="V5" s="271"/>
      <c r="W5" s="271"/>
      <c r="X5" s="271"/>
    </row>
    <row r="6" spans="1:26" x14ac:dyDescent="0.2">
      <c r="A6" s="358" t="s">
        <v>360</v>
      </c>
      <c r="B6" s="358" t="s">
        <v>904</v>
      </c>
      <c r="C6" s="369" t="s">
        <v>905</v>
      </c>
      <c r="D6" s="358" t="s">
        <v>906</v>
      </c>
      <c r="E6" s="358" t="s">
        <v>144</v>
      </c>
      <c r="F6" s="349" t="s">
        <v>907</v>
      </c>
      <c r="G6" s="352" t="s">
        <v>908</v>
      </c>
      <c r="H6" s="355" t="s">
        <v>909</v>
      </c>
      <c r="I6" s="356"/>
      <c r="J6" s="356"/>
      <c r="K6" s="356"/>
      <c r="L6" s="356"/>
      <c r="M6" s="356"/>
      <c r="N6" s="356"/>
      <c r="O6" s="357"/>
      <c r="P6" s="358" t="s">
        <v>146</v>
      </c>
      <c r="Q6" s="359" t="s">
        <v>370</v>
      </c>
      <c r="S6" s="355" t="s">
        <v>995</v>
      </c>
      <c r="T6" s="356"/>
      <c r="U6" s="356"/>
      <c r="V6" s="356"/>
      <c r="W6" s="356"/>
      <c r="X6" s="356"/>
      <c r="Y6" s="356"/>
      <c r="Z6" s="357"/>
    </row>
    <row r="7" spans="1:26" x14ac:dyDescent="0.2">
      <c r="A7" s="358"/>
      <c r="B7" s="358"/>
      <c r="C7" s="369"/>
      <c r="D7" s="358"/>
      <c r="E7" s="358"/>
      <c r="F7" s="350"/>
      <c r="G7" s="353"/>
      <c r="H7" s="360" t="s">
        <v>910</v>
      </c>
      <c r="I7" s="361" t="s">
        <v>911</v>
      </c>
      <c r="J7" s="362"/>
      <c r="K7" s="362"/>
      <c r="L7" s="362"/>
      <c r="M7" s="362"/>
      <c r="N7" s="362"/>
      <c r="O7" s="363"/>
      <c r="P7" s="358"/>
      <c r="Q7" s="359"/>
      <c r="S7" s="358" t="s">
        <v>910</v>
      </c>
      <c r="T7" s="361" t="s">
        <v>911</v>
      </c>
      <c r="U7" s="362"/>
      <c r="V7" s="362"/>
      <c r="W7" s="362"/>
      <c r="X7" s="362"/>
      <c r="Y7" s="362"/>
      <c r="Z7" s="363"/>
    </row>
    <row r="8" spans="1:26" ht="54" customHeight="1" x14ac:dyDescent="0.2">
      <c r="A8" s="358"/>
      <c r="B8" s="358"/>
      <c r="C8" s="369"/>
      <c r="D8" s="358"/>
      <c r="E8" s="358"/>
      <c r="F8" s="350"/>
      <c r="G8" s="353"/>
      <c r="H8" s="360"/>
      <c r="I8" s="346" t="s">
        <v>912</v>
      </c>
      <c r="J8" s="347"/>
      <c r="K8" s="347"/>
      <c r="L8" s="348"/>
      <c r="M8" s="346" t="s">
        <v>913</v>
      </c>
      <c r="N8" s="347"/>
      <c r="O8" s="348"/>
      <c r="P8" s="358"/>
      <c r="Q8" s="359"/>
      <c r="S8" s="358"/>
      <c r="T8" s="346" t="s">
        <v>912</v>
      </c>
      <c r="U8" s="347"/>
      <c r="V8" s="347"/>
      <c r="W8" s="348"/>
      <c r="X8" s="346" t="s">
        <v>913</v>
      </c>
      <c r="Y8" s="347"/>
      <c r="Z8" s="348"/>
    </row>
    <row r="9" spans="1:26" ht="45" x14ac:dyDescent="0.2">
      <c r="A9" s="358"/>
      <c r="B9" s="358"/>
      <c r="C9" s="369"/>
      <c r="D9" s="358"/>
      <c r="E9" s="358"/>
      <c r="F9" s="351"/>
      <c r="G9" s="354"/>
      <c r="H9" s="360"/>
      <c r="I9" s="274" t="s">
        <v>914</v>
      </c>
      <c r="J9" s="275" t="s">
        <v>915</v>
      </c>
      <c r="K9" s="275" t="s">
        <v>916</v>
      </c>
      <c r="L9" s="276" t="s">
        <v>917</v>
      </c>
      <c r="M9" s="275" t="s">
        <v>918</v>
      </c>
      <c r="N9" s="275" t="s">
        <v>919</v>
      </c>
      <c r="O9" s="275" t="s">
        <v>920</v>
      </c>
      <c r="P9" s="358"/>
      <c r="Q9" s="359"/>
      <c r="S9" s="358"/>
      <c r="T9" s="277" t="s">
        <v>914</v>
      </c>
      <c r="U9" s="275" t="s">
        <v>915</v>
      </c>
      <c r="V9" s="275" t="s">
        <v>916</v>
      </c>
      <c r="W9" s="276" t="s">
        <v>917</v>
      </c>
      <c r="X9" s="275" t="s">
        <v>918</v>
      </c>
      <c r="Y9" s="275" t="s">
        <v>919</v>
      </c>
      <c r="Z9" s="275" t="s">
        <v>920</v>
      </c>
    </row>
    <row r="10" spans="1:26" x14ac:dyDescent="0.2">
      <c r="A10" s="272"/>
      <c r="B10" s="278" t="s">
        <v>921</v>
      </c>
      <c r="C10" s="273"/>
      <c r="D10" s="272"/>
      <c r="E10" s="272"/>
      <c r="F10" s="278">
        <f>F11</f>
        <v>12134.745984000001</v>
      </c>
      <c r="G10" s="278">
        <f t="shared" ref="G10:O10" si="0">G11</f>
        <v>0</v>
      </c>
      <c r="H10" s="299">
        <f t="shared" si="0"/>
        <v>10925.745984000001</v>
      </c>
      <c r="I10" s="279">
        <f t="shared" si="0"/>
        <v>6097.7459840000001</v>
      </c>
      <c r="J10" s="278">
        <f t="shared" si="0"/>
        <v>4314</v>
      </c>
      <c r="K10" s="278">
        <f t="shared" si="0"/>
        <v>514</v>
      </c>
      <c r="L10" s="278">
        <f>L11+L25</f>
        <v>1000</v>
      </c>
      <c r="M10" s="278">
        <f t="shared" si="0"/>
        <v>0</v>
      </c>
      <c r="N10" s="278">
        <f t="shared" si="0"/>
        <v>0</v>
      </c>
      <c r="O10" s="278">
        <f t="shared" si="0"/>
        <v>0</v>
      </c>
      <c r="P10" s="278"/>
      <c r="Q10" s="278" t="e">
        <f>Q11+#REF!</f>
        <v>#REF!</v>
      </c>
      <c r="R10" s="278" t="e">
        <f>R11+#REF!</f>
        <v>#REF!</v>
      </c>
    </row>
    <row r="11" spans="1:26" x14ac:dyDescent="0.2">
      <c r="A11" s="272" t="s">
        <v>922</v>
      </c>
      <c r="B11" s="278" t="s">
        <v>923</v>
      </c>
      <c r="C11" s="273"/>
      <c r="D11" s="272"/>
      <c r="E11" s="272"/>
      <c r="F11" s="278">
        <f>F12</f>
        <v>12134.745984000001</v>
      </c>
      <c r="G11" s="278">
        <f t="shared" ref="G11:L11" si="1">G12</f>
        <v>0</v>
      </c>
      <c r="H11" s="299">
        <f t="shared" si="1"/>
        <v>10925.745984000001</v>
      </c>
      <c r="I11" s="279">
        <f t="shared" si="1"/>
        <v>6097.7459840000001</v>
      </c>
      <c r="J11" s="278">
        <f t="shared" si="1"/>
        <v>4314</v>
      </c>
      <c r="K11" s="278">
        <f t="shared" si="1"/>
        <v>514</v>
      </c>
      <c r="L11" s="278">
        <f t="shared" si="1"/>
        <v>513</v>
      </c>
      <c r="M11" s="278"/>
      <c r="N11" s="278"/>
      <c r="O11" s="278"/>
      <c r="P11" s="278"/>
      <c r="S11" s="266">
        <v>4314</v>
      </c>
    </row>
    <row r="12" spans="1:26" s="281" customFormat="1" ht="14.25" x14ac:dyDescent="0.2">
      <c r="A12" s="272" t="s">
        <v>169</v>
      </c>
      <c r="B12" s="278" t="s">
        <v>924</v>
      </c>
      <c r="C12" s="273"/>
      <c r="D12" s="272"/>
      <c r="E12" s="272"/>
      <c r="F12" s="278">
        <f>F13+F22</f>
        <v>12134.745984000001</v>
      </c>
      <c r="G12" s="278">
        <f t="shared" ref="G12:L12" si="2">G13+G22</f>
        <v>0</v>
      </c>
      <c r="H12" s="299">
        <f t="shared" si="2"/>
        <v>10925.745984000001</v>
      </c>
      <c r="I12" s="279">
        <f t="shared" si="2"/>
        <v>6097.7459840000001</v>
      </c>
      <c r="J12" s="278">
        <f t="shared" si="2"/>
        <v>4314</v>
      </c>
      <c r="K12" s="278">
        <f t="shared" si="2"/>
        <v>514</v>
      </c>
      <c r="L12" s="278">
        <f t="shared" si="2"/>
        <v>513</v>
      </c>
      <c r="M12" s="278"/>
      <c r="N12" s="278"/>
      <c r="O12" s="278"/>
      <c r="P12" s="278"/>
      <c r="Q12" s="280"/>
    </row>
    <row r="13" spans="1:26" s="288" customFormat="1" x14ac:dyDescent="0.2">
      <c r="A13" s="282" t="s">
        <v>925</v>
      </c>
      <c r="B13" s="283" t="s">
        <v>926</v>
      </c>
      <c r="C13" s="284"/>
      <c r="D13" s="282"/>
      <c r="E13" s="282"/>
      <c r="F13" s="283">
        <f t="shared" ref="F13:O13" si="3">SUM(F14:F21)</f>
        <v>10484.745984000001</v>
      </c>
      <c r="G13" s="283">
        <f t="shared" si="3"/>
        <v>0</v>
      </c>
      <c r="H13" s="300">
        <f t="shared" si="3"/>
        <v>9424.745984000001</v>
      </c>
      <c r="I13" s="285">
        <f t="shared" si="3"/>
        <v>6097.7459840000001</v>
      </c>
      <c r="J13" s="283">
        <f t="shared" si="3"/>
        <v>3327</v>
      </c>
      <c r="K13" s="283">
        <f t="shared" si="3"/>
        <v>0</v>
      </c>
      <c r="L13" s="283">
        <f t="shared" si="3"/>
        <v>417</v>
      </c>
      <c r="M13" s="283">
        <f t="shared" si="3"/>
        <v>0</v>
      </c>
      <c r="N13" s="283">
        <f t="shared" si="3"/>
        <v>0</v>
      </c>
      <c r="O13" s="283">
        <f t="shared" si="3"/>
        <v>0</v>
      </c>
      <c r="P13" s="286"/>
      <c r="Q13" s="287"/>
      <c r="S13" s="289">
        <f>S11-J10</f>
        <v>0</v>
      </c>
    </row>
    <row r="14" spans="1:26" ht="42" customHeight="1" x14ac:dyDescent="0.2">
      <c r="A14" s="277">
        <v>1</v>
      </c>
      <c r="B14" s="290" t="s">
        <v>942</v>
      </c>
      <c r="C14" s="275" t="s">
        <v>944</v>
      </c>
      <c r="D14" s="277" t="s">
        <v>377</v>
      </c>
      <c r="E14" s="277" t="s">
        <v>986</v>
      </c>
      <c r="F14" s="277">
        <v>1500</v>
      </c>
      <c r="G14" s="277"/>
      <c r="H14" s="301">
        <f>I14+J14+K14</f>
        <v>1300</v>
      </c>
      <c r="I14" s="291">
        <v>1300</v>
      </c>
      <c r="J14" s="292"/>
      <c r="K14" s="293"/>
      <c r="L14" s="294">
        <v>4</v>
      </c>
      <c r="M14" s="295"/>
      <c r="N14" s="295"/>
      <c r="O14" s="295"/>
      <c r="P14" s="296"/>
      <c r="Y14" s="297">
        <f>F14</f>
        <v>1500</v>
      </c>
      <c r="Z14" s="297">
        <f>SUM(Y14)</f>
        <v>1500</v>
      </c>
    </row>
    <row r="15" spans="1:26" ht="60" x14ac:dyDescent="0.2">
      <c r="A15" s="277">
        <f>A14+1</f>
        <v>2</v>
      </c>
      <c r="B15" s="290" t="s">
        <v>369</v>
      </c>
      <c r="C15" s="275" t="s">
        <v>946</v>
      </c>
      <c r="D15" s="277" t="s">
        <v>397</v>
      </c>
      <c r="E15" s="277" t="s">
        <v>947</v>
      </c>
      <c r="F15" s="277">
        <v>1800</v>
      </c>
      <c r="G15" s="277"/>
      <c r="H15" s="301">
        <f t="shared" ref="H15:H24" si="4">I15+J15+K15</f>
        <v>1535</v>
      </c>
      <c r="I15" s="291">
        <v>1500</v>
      </c>
      <c r="J15" s="292">
        <v>35</v>
      </c>
      <c r="K15" s="292"/>
      <c r="L15" s="294">
        <v>127</v>
      </c>
      <c r="M15" s="295"/>
      <c r="N15" s="295"/>
      <c r="O15" s="295"/>
      <c r="P15" s="296"/>
      <c r="T15" s="297">
        <f>6066-I12</f>
        <v>-31.745984000000135</v>
      </c>
      <c r="Y15" s="297">
        <f>F15</f>
        <v>1800</v>
      </c>
      <c r="Z15" s="297">
        <f>SUM(Y15)</f>
        <v>1800</v>
      </c>
    </row>
    <row r="16" spans="1:26" ht="60" x14ac:dyDescent="0.2">
      <c r="A16" s="277">
        <f t="shared" ref="A16:A24" si="5">A15+1</f>
        <v>3</v>
      </c>
      <c r="B16" s="290" t="s">
        <v>969</v>
      </c>
      <c r="C16" s="275" t="s">
        <v>944</v>
      </c>
      <c r="D16" s="277" t="s">
        <v>970</v>
      </c>
      <c r="E16" s="277" t="s">
        <v>971</v>
      </c>
      <c r="F16" s="277">
        <v>800</v>
      </c>
      <c r="G16" s="277"/>
      <c r="H16" s="301">
        <f t="shared" si="4"/>
        <v>627</v>
      </c>
      <c r="I16" s="291">
        <f>595+32</f>
        <v>627</v>
      </c>
      <c r="J16" s="292"/>
      <c r="K16" s="292"/>
      <c r="L16" s="294">
        <v>51</v>
      </c>
      <c r="M16" s="295"/>
      <c r="N16" s="295"/>
      <c r="O16" s="295"/>
      <c r="P16" s="296"/>
      <c r="T16" s="264">
        <v>10925745984</v>
      </c>
      <c r="Y16" s="297">
        <f>F16</f>
        <v>800</v>
      </c>
      <c r="Z16" s="297">
        <f>SUM(Y16)</f>
        <v>800</v>
      </c>
    </row>
    <row r="17" spans="1:26" ht="75" x14ac:dyDescent="0.2">
      <c r="A17" s="277">
        <f t="shared" si="5"/>
        <v>4</v>
      </c>
      <c r="B17" s="290" t="s">
        <v>956</v>
      </c>
      <c r="C17" s="275" t="s">
        <v>944</v>
      </c>
      <c r="D17" s="277" t="s">
        <v>495</v>
      </c>
      <c r="E17" s="277" t="s">
        <v>955</v>
      </c>
      <c r="F17" s="277">
        <v>1300</v>
      </c>
      <c r="G17" s="277"/>
      <c r="H17" s="301">
        <f t="shared" si="4"/>
        <v>1125</v>
      </c>
      <c r="I17" s="291"/>
      <c r="J17" s="292">
        <v>1125</v>
      </c>
      <c r="K17" s="292"/>
      <c r="L17" s="294">
        <v>77</v>
      </c>
      <c r="M17" s="295"/>
      <c r="N17" s="295"/>
      <c r="O17" s="295"/>
      <c r="P17" s="296"/>
      <c r="T17" s="264">
        <v>31745983.999999821</v>
      </c>
      <c r="Y17" s="297">
        <f>F17</f>
        <v>1300</v>
      </c>
      <c r="Z17" s="297">
        <f>SUM(Y17)</f>
        <v>1300</v>
      </c>
    </row>
    <row r="18" spans="1:26" ht="45" x14ac:dyDescent="0.2">
      <c r="A18" s="277">
        <f t="shared" si="5"/>
        <v>5</v>
      </c>
      <c r="B18" s="290" t="s">
        <v>943</v>
      </c>
      <c r="C18" s="275" t="s">
        <v>944</v>
      </c>
      <c r="D18" s="277" t="s">
        <v>545</v>
      </c>
      <c r="E18" s="290" t="s">
        <v>320</v>
      </c>
      <c r="F18" s="277">
        <v>884.74598399999979</v>
      </c>
      <c r="G18" s="277"/>
      <c r="H18" s="301">
        <f t="shared" si="4"/>
        <v>884.74598399999979</v>
      </c>
      <c r="I18" s="291">
        <v>770.74598399999979</v>
      </c>
      <c r="J18" s="292">
        <v>114</v>
      </c>
      <c r="K18" s="292"/>
      <c r="L18" s="294"/>
      <c r="M18" s="295"/>
      <c r="N18" s="295"/>
      <c r="O18" s="295"/>
      <c r="P18" s="296"/>
      <c r="T18" s="264">
        <v>10894000000</v>
      </c>
      <c r="Y18" s="297">
        <f>F18</f>
        <v>884.74598399999979</v>
      </c>
      <c r="Z18" s="297">
        <f>SUM(Y18)</f>
        <v>884.74598399999979</v>
      </c>
    </row>
    <row r="19" spans="1:26" s="224" customFormat="1" ht="89.25" customHeight="1" x14ac:dyDescent="0.2">
      <c r="A19" s="218">
        <f t="shared" si="5"/>
        <v>6</v>
      </c>
      <c r="B19" s="219" t="s">
        <v>972</v>
      </c>
      <c r="C19" s="220" t="s">
        <v>940</v>
      </c>
      <c r="D19" s="218" t="s">
        <v>495</v>
      </c>
      <c r="E19" s="219" t="s">
        <v>973</v>
      </c>
      <c r="F19" s="218">
        <v>1200</v>
      </c>
      <c r="G19" s="218"/>
      <c r="H19" s="306">
        <f t="shared" si="4"/>
        <v>1078</v>
      </c>
      <c r="I19" s="307"/>
      <c r="J19" s="308">
        <v>1078</v>
      </c>
      <c r="K19" s="308"/>
      <c r="L19" s="222">
        <v>78</v>
      </c>
      <c r="M19" s="221"/>
      <c r="N19" s="221"/>
      <c r="O19" s="221"/>
      <c r="P19" s="223"/>
      <c r="Q19" s="236"/>
      <c r="T19" s="309">
        <f>6066000000/1000000+31.745984</f>
        <v>6097.7459840000001</v>
      </c>
      <c r="U19" s="310">
        <f>T19-I13</f>
        <v>0</v>
      </c>
    </row>
    <row r="20" spans="1:26" s="224" customFormat="1" ht="75" customHeight="1" x14ac:dyDescent="0.2">
      <c r="A20" s="218">
        <f t="shared" si="5"/>
        <v>7</v>
      </c>
      <c r="B20" s="219" t="s">
        <v>435</v>
      </c>
      <c r="C20" s="220" t="s">
        <v>946</v>
      </c>
      <c r="D20" s="218" t="s">
        <v>436</v>
      </c>
      <c r="E20" s="219" t="s">
        <v>973</v>
      </c>
      <c r="F20" s="218">
        <v>900</v>
      </c>
      <c r="G20" s="218"/>
      <c r="H20" s="306">
        <f t="shared" si="4"/>
        <v>775</v>
      </c>
      <c r="I20" s="307"/>
      <c r="J20" s="308">
        <v>775</v>
      </c>
      <c r="K20" s="308"/>
      <c r="L20" s="222">
        <v>80</v>
      </c>
      <c r="M20" s="221"/>
      <c r="N20" s="221"/>
      <c r="O20" s="221"/>
      <c r="P20" s="223"/>
      <c r="Q20" s="245"/>
      <c r="T20" s="309">
        <f>4314000000/1000000</f>
        <v>4314</v>
      </c>
      <c r="U20" s="253">
        <f>J13</f>
        <v>3327</v>
      </c>
    </row>
    <row r="21" spans="1:26" ht="60" x14ac:dyDescent="0.2">
      <c r="A21" s="277">
        <f t="shared" si="5"/>
        <v>8</v>
      </c>
      <c r="B21" s="290" t="s">
        <v>997</v>
      </c>
      <c r="C21" s="275" t="s">
        <v>944</v>
      </c>
      <c r="D21" s="277" t="s">
        <v>432</v>
      </c>
      <c r="E21" s="290" t="s">
        <v>472</v>
      </c>
      <c r="F21" s="277">
        <v>2100</v>
      </c>
      <c r="G21" s="277"/>
      <c r="H21" s="301">
        <f t="shared" si="4"/>
        <v>2100</v>
      </c>
      <c r="I21" s="291">
        <v>1900</v>
      </c>
      <c r="J21" s="292">
        <v>200</v>
      </c>
      <c r="K21" s="292"/>
      <c r="L21" s="294"/>
      <c r="M21" s="295"/>
      <c r="N21" s="295"/>
      <c r="O21" s="295"/>
      <c r="P21" s="296"/>
      <c r="T21" s="264">
        <f>514000000/1000000</f>
        <v>514</v>
      </c>
      <c r="U21" s="271">
        <f>T21-K13</f>
        <v>514</v>
      </c>
      <c r="Y21" s="297">
        <f>F21</f>
        <v>2100</v>
      </c>
      <c r="Z21" s="297">
        <f>SUM(Y21)</f>
        <v>2100</v>
      </c>
    </row>
    <row r="22" spans="1:26" x14ac:dyDescent="0.2">
      <c r="A22" s="282" t="s">
        <v>927</v>
      </c>
      <c r="B22" s="283" t="s">
        <v>928</v>
      </c>
      <c r="C22" s="275"/>
      <c r="D22" s="277"/>
      <c r="E22" s="290"/>
      <c r="F22" s="277">
        <f>SUM(F23:F24)</f>
        <v>1650</v>
      </c>
      <c r="G22" s="277">
        <f t="shared" ref="G22:R22" si="6">SUM(G23:G24)</f>
        <v>0</v>
      </c>
      <c r="H22" s="302">
        <f t="shared" si="6"/>
        <v>1501</v>
      </c>
      <c r="I22" s="274">
        <f t="shared" si="6"/>
        <v>0</v>
      </c>
      <c r="J22" s="277">
        <f>SUM(J23:J24)</f>
        <v>987</v>
      </c>
      <c r="K22" s="277">
        <f t="shared" si="6"/>
        <v>514</v>
      </c>
      <c r="L22" s="277">
        <f t="shared" si="6"/>
        <v>96</v>
      </c>
      <c r="M22" s="277">
        <f t="shared" si="6"/>
        <v>0</v>
      </c>
      <c r="N22" s="277">
        <f t="shared" si="6"/>
        <v>0</v>
      </c>
      <c r="O22" s="277">
        <f t="shared" si="6"/>
        <v>0</v>
      </c>
      <c r="P22" s="277">
        <f t="shared" si="6"/>
        <v>0</v>
      </c>
      <c r="Q22" s="277">
        <f t="shared" si="6"/>
        <v>0</v>
      </c>
      <c r="R22" s="277">
        <f t="shared" si="6"/>
        <v>0</v>
      </c>
      <c r="T22" s="264"/>
      <c r="U22" s="271"/>
      <c r="Y22" s="297"/>
      <c r="Z22" s="297"/>
    </row>
    <row r="23" spans="1:26" s="224" customFormat="1" ht="54" customHeight="1" x14ac:dyDescent="0.2">
      <c r="A23" s="218">
        <f>A21+1</f>
        <v>9</v>
      </c>
      <c r="B23" s="219" t="s">
        <v>959</v>
      </c>
      <c r="C23" s="220" t="s">
        <v>944</v>
      </c>
      <c r="D23" s="218" t="s">
        <v>960</v>
      </c>
      <c r="E23" s="230" t="s">
        <v>958</v>
      </c>
      <c r="F23" s="218">
        <v>850</v>
      </c>
      <c r="G23" s="218"/>
      <c r="H23" s="306">
        <f t="shared" si="4"/>
        <v>769</v>
      </c>
      <c r="I23" s="307"/>
      <c r="J23" s="308">
        <v>769</v>
      </c>
      <c r="K23" s="308"/>
      <c r="L23" s="222">
        <v>52</v>
      </c>
      <c r="M23" s="221"/>
      <c r="N23" s="221"/>
      <c r="O23" s="221"/>
      <c r="P23" s="223"/>
      <c r="Q23" s="239"/>
      <c r="Y23" s="253">
        <f>F23</f>
        <v>850</v>
      </c>
      <c r="Z23" s="253">
        <f>SUM(Y23)</f>
        <v>850</v>
      </c>
    </row>
    <row r="24" spans="1:26" s="224" customFormat="1" ht="78.75" customHeight="1" x14ac:dyDescent="0.2">
      <c r="A24" s="218">
        <f t="shared" si="5"/>
        <v>10</v>
      </c>
      <c r="B24" s="230" t="s">
        <v>449</v>
      </c>
      <c r="C24" s="220" t="s">
        <v>944</v>
      </c>
      <c r="D24" s="218" t="s">
        <v>436</v>
      </c>
      <c r="E24" s="230" t="s">
        <v>452</v>
      </c>
      <c r="F24" s="218">
        <v>800</v>
      </c>
      <c r="G24" s="218"/>
      <c r="H24" s="306">
        <f t="shared" si="4"/>
        <v>732</v>
      </c>
      <c r="I24" s="307"/>
      <c r="J24" s="308">
        <v>218</v>
      </c>
      <c r="K24" s="308">
        <v>514</v>
      </c>
      <c r="L24" s="222">
        <v>44</v>
      </c>
      <c r="M24" s="221"/>
      <c r="N24" s="221"/>
      <c r="O24" s="221"/>
      <c r="P24" s="223"/>
      <c r="Q24" s="311" t="s">
        <v>451</v>
      </c>
      <c r="Y24" s="253">
        <f>F24</f>
        <v>800</v>
      </c>
      <c r="Z24" s="253">
        <f>SUM(Y24)</f>
        <v>800</v>
      </c>
    </row>
    <row r="25" spans="1:26" ht="24.75" customHeight="1" x14ac:dyDescent="0.2">
      <c r="A25" s="303"/>
      <c r="B25" s="304" t="s">
        <v>996</v>
      </c>
      <c r="C25" s="303"/>
      <c r="D25" s="304"/>
      <c r="E25" s="304"/>
      <c r="F25" s="304"/>
      <c r="G25" s="304"/>
      <c r="H25" s="304"/>
      <c r="I25" s="304"/>
      <c r="J25" s="304"/>
      <c r="K25" s="304"/>
      <c r="L25" s="305">
        <v>487</v>
      </c>
      <c r="M25" s="304"/>
      <c r="N25" s="304"/>
      <c r="O25" s="304"/>
      <c r="P25" s="304"/>
      <c r="Y25" s="297" t="e">
        <f>SUM(#REF!)</f>
        <v>#REF!</v>
      </c>
      <c r="Z25" s="297" t="e">
        <f>SUM(Y25)</f>
        <v>#REF!</v>
      </c>
    </row>
  </sheetData>
  <mergeCells count="24">
    <mergeCell ref="A6:A9"/>
    <mergeCell ref="B6:B9"/>
    <mergeCell ref="C6:C9"/>
    <mergeCell ref="D6:D9"/>
    <mergeCell ref="E6:E9"/>
    <mergeCell ref="A1:B1"/>
    <mergeCell ref="A2:P2"/>
    <mergeCell ref="A3:P3"/>
    <mergeCell ref="A4:P4"/>
    <mergeCell ref="J5:P5"/>
    <mergeCell ref="I8:L8"/>
    <mergeCell ref="M8:O8"/>
    <mergeCell ref="T8:W8"/>
    <mergeCell ref="X8:Z8"/>
    <mergeCell ref="F6:F9"/>
    <mergeCell ref="G6:G9"/>
    <mergeCell ref="H6:O6"/>
    <mergeCell ref="P6:P9"/>
    <mergeCell ref="Q6:Q9"/>
    <mergeCell ref="S6:Z6"/>
    <mergeCell ref="H7:H9"/>
    <mergeCell ref="I7:O7"/>
    <mergeCell ref="S7:S9"/>
    <mergeCell ref="T7:Z7"/>
  </mergeCells>
  <pageMargins left="0.7" right="0.7" top="1" bottom="0.75" header="0.3" footer="0.3"/>
  <pageSetup paperSize="9" scale="7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0"/>
  <sheetViews>
    <sheetView workbookViewId="0">
      <pane xSplit="2" ySplit="9" topLeftCell="C26" activePane="bottomRight" state="frozen"/>
      <selection pane="topRight" activeCell="C1" sqref="C1"/>
      <selection pane="bottomLeft" activeCell="A9" sqref="A9"/>
      <selection pane="bottomRight" activeCell="B30" sqref="A30:B30"/>
    </sheetView>
  </sheetViews>
  <sheetFormatPr defaultColWidth="11.83203125" defaultRowHeight="15" x14ac:dyDescent="0.2"/>
  <cols>
    <col min="1" max="1" width="5.5" style="200" customWidth="1"/>
    <col min="2" max="2" width="52.6640625" style="201" customWidth="1"/>
    <col min="3" max="3" width="11.83203125" style="200"/>
    <col min="4" max="4" width="20.83203125" style="201" customWidth="1"/>
    <col min="5" max="5" width="39.33203125" style="201" customWidth="1"/>
    <col min="6" max="6" width="11.6640625" style="201" customWidth="1"/>
    <col min="7" max="7" width="8" style="201" customWidth="1"/>
    <col min="8" max="8" width="10.83203125" style="258" customWidth="1"/>
    <col min="9" max="9" width="10.33203125" style="201" customWidth="1"/>
    <col min="10" max="10" width="12" style="201" bestFit="1" customWidth="1"/>
    <col min="11" max="11" width="9.6640625" style="201" customWidth="1"/>
    <col min="12" max="12" width="10.5" style="202" customWidth="1"/>
    <col min="13" max="15" width="12" style="201" hidden="1" customWidth="1"/>
    <col min="16" max="16" width="6.5" style="201" customWidth="1"/>
    <col min="17" max="17" width="34" style="233" hidden="1" customWidth="1"/>
    <col min="18" max="18" width="0" style="201" hidden="1" customWidth="1"/>
    <col min="19" max="19" width="11.83203125" style="224"/>
    <col min="20" max="16384" width="11.83203125" style="201"/>
  </cols>
  <sheetData>
    <row r="1" spans="1:26" x14ac:dyDescent="0.2">
      <c r="A1" s="389" t="s">
        <v>900</v>
      </c>
      <c r="B1" s="389"/>
      <c r="H1" s="257">
        <v>54058</v>
      </c>
      <c r="I1" s="249">
        <f>H1-H10</f>
        <v>0.25401599999895552</v>
      </c>
    </row>
    <row r="2" spans="1:26" x14ac:dyDescent="0.2">
      <c r="A2" s="390" t="s">
        <v>901</v>
      </c>
      <c r="B2" s="390"/>
      <c r="C2" s="390"/>
      <c r="D2" s="390"/>
      <c r="E2" s="390"/>
      <c r="F2" s="390"/>
      <c r="G2" s="390"/>
      <c r="H2" s="390"/>
      <c r="I2" s="390"/>
      <c r="J2" s="390"/>
      <c r="K2" s="390"/>
      <c r="L2" s="390"/>
      <c r="M2" s="390"/>
      <c r="N2" s="390"/>
      <c r="O2" s="390"/>
      <c r="P2" s="390"/>
    </row>
    <row r="3" spans="1:26" ht="45.75" customHeight="1" x14ac:dyDescent="0.2">
      <c r="A3" s="391" t="s">
        <v>902</v>
      </c>
      <c r="B3" s="391"/>
      <c r="C3" s="391"/>
      <c r="D3" s="391"/>
      <c r="E3" s="391"/>
      <c r="F3" s="391"/>
      <c r="G3" s="391"/>
      <c r="H3" s="391"/>
      <c r="I3" s="391"/>
      <c r="J3" s="391"/>
      <c r="K3" s="391"/>
      <c r="L3" s="391"/>
      <c r="M3" s="391"/>
      <c r="N3" s="391"/>
      <c r="O3" s="391"/>
      <c r="P3" s="391"/>
    </row>
    <row r="4" spans="1:26" ht="21.75" customHeight="1" x14ac:dyDescent="0.2">
      <c r="A4" s="392" t="s">
        <v>994</v>
      </c>
      <c r="B4" s="392"/>
      <c r="C4" s="392"/>
      <c r="D4" s="392"/>
      <c r="E4" s="392"/>
      <c r="F4" s="392"/>
      <c r="G4" s="392"/>
      <c r="H4" s="392"/>
      <c r="I4" s="392"/>
      <c r="J4" s="392"/>
      <c r="K4" s="392"/>
      <c r="L4" s="392"/>
      <c r="M4" s="392"/>
      <c r="N4" s="392"/>
      <c r="O4" s="392"/>
      <c r="P4" s="392"/>
    </row>
    <row r="5" spans="1:26" x14ac:dyDescent="0.2">
      <c r="J5" s="393" t="s">
        <v>903</v>
      </c>
      <c r="K5" s="393"/>
      <c r="L5" s="393"/>
      <c r="M5" s="393"/>
      <c r="N5" s="393"/>
      <c r="O5" s="393"/>
      <c r="P5" s="393"/>
      <c r="Q5" s="246">
        <v>54058</v>
      </c>
      <c r="R5" s="247">
        <f>H10-Q5</f>
        <v>-0.25401599999895552</v>
      </c>
      <c r="S5" s="254"/>
      <c r="T5" s="247"/>
      <c r="U5" s="247"/>
      <c r="V5" s="247"/>
      <c r="W5" s="247"/>
      <c r="X5" s="247"/>
    </row>
    <row r="6" spans="1:26" x14ac:dyDescent="0.2">
      <c r="A6" s="382" t="s">
        <v>360</v>
      </c>
      <c r="B6" s="382" t="s">
        <v>904</v>
      </c>
      <c r="C6" s="394" t="s">
        <v>905</v>
      </c>
      <c r="D6" s="382" t="s">
        <v>906</v>
      </c>
      <c r="E6" s="382" t="s">
        <v>144</v>
      </c>
      <c r="F6" s="373" t="s">
        <v>907</v>
      </c>
      <c r="G6" s="376" t="s">
        <v>908</v>
      </c>
      <c r="H6" s="379" t="s">
        <v>909</v>
      </c>
      <c r="I6" s="380"/>
      <c r="J6" s="380"/>
      <c r="K6" s="380"/>
      <c r="L6" s="380"/>
      <c r="M6" s="380"/>
      <c r="N6" s="380"/>
      <c r="O6" s="381"/>
      <c r="P6" s="382" t="s">
        <v>146</v>
      </c>
      <c r="Q6" s="383" t="s">
        <v>370</v>
      </c>
      <c r="S6" s="379" t="s">
        <v>995</v>
      </c>
      <c r="T6" s="380"/>
      <c r="U6" s="380"/>
      <c r="V6" s="380"/>
      <c r="W6" s="380"/>
      <c r="X6" s="380"/>
      <c r="Y6" s="380"/>
      <c r="Z6" s="381"/>
    </row>
    <row r="7" spans="1:26" x14ac:dyDescent="0.2">
      <c r="A7" s="382"/>
      <c r="B7" s="382"/>
      <c r="C7" s="394"/>
      <c r="D7" s="382"/>
      <c r="E7" s="382"/>
      <c r="F7" s="374"/>
      <c r="G7" s="377"/>
      <c r="H7" s="384" t="s">
        <v>910</v>
      </c>
      <c r="I7" s="385" t="s">
        <v>911</v>
      </c>
      <c r="J7" s="386"/>
      <c r="K7" s="386"/>
      <c r="L7" s="386"/>
      <c r="M7" s="386"/>
      <c r="N7" s="386"/>
      <c r="O7" s="387"/>
      <c r="P7" s="382"/>
      <c r="Q7" s="383"/>
      <c r="S7" s="388" t="s">
        <v>910</v>
      </c>
      <c r="T7" s="385" t="s">
        <v>911</v>
      </c>
      <c r="U7" s="386"/>
      <c r="V7" s="386"/>
      <c r="W7" s="386"/>
      <c r="X7" s="386"/>
      <c r="Y7" s="386"/>
      <c r="Z7" s="387"/>
    </row>
    <row r="8" spans="1:26" x14ac:dyDescent="0.2">
      <c r="A8" s="382"/>
      <c r="B8" s="382"/>
      <c r="C8" s="394"/>
      <c r="D8" s="382"/>
      <c r="E8" s="382"/>
      <c r="F8" s="374"/>
      <c r="G8" s="377"/>
      <c r="H8" s="384"/>
      <c r="I8" s="370" t="s">
        <v>912</v>
      </c>
      <c r="J8" s="371"/>
      <c r="K8" s="371"/>
      <c r="L8" s="372"/>
      <c r="M8" s="370" t="s">
        <v>913</v>
      </c>
      <c r="N8" s="371"/>
      <c r="O8" s="372"/>
      <c r="P8" s="382"/>
      <c r="Q8" s="383"/>
      <c r="S8" s="388"/>
      <c r="T8" s="370" t="s">
        <v>912</v>
      </c>
      <c r="U8" s="371"/>
      <c r="V8" s="371"/>
      <c r="W8" s="372"/>
      <c r="X8" s="370" t="s">
        <v>913</v>
      </c>
      <c r="Y8" s="371"/>
      <c r="Z8" s="372"/>
    </row>
    <row r="9" spans="1:26" ht="45" x14ac:dyDescent="0.2">
      <c r="A9" s="382"/>
      <c r="B9" s="382"/>
      <c r="C9" s="394"/>
      <c r="D9" s="382"/>
      <c r="E9" s="382"/>
      <c r="F9" s="375"/>
      <c r="G9" s="378"/>
      <c r="H9" s="384"/>
      <c r="I9" s="205" t="s">
        <v>914</v>
      </c>
      <c r="J9" s="206" t="s">
        <v>915</v>
      </c>
      <c r="K9" s="206" t="s">
        <v>916</v>
      </c>
      <c r="L9" s="207" t="s">
        <v>917</v>
      </c>
      <c r="M9" s="206" t="s">
        <v>918</v>
      </c>
      <c r="N9" s="206" t="s">
        <v>919</v>
      </c>
      <c r="O9" s="206" t="s">
        <v>920</v>
      </c>
      <c r="P9" s="382"/>
      <c r="Q9" s="383"/>
      <c r="S9" s="388"/>
      <c r="T9" s="205" t="s">
        <v>914</v>
      </c>
      <c r="U9" s="206" t="s">
        <v>915</v>
      </c>
      <c r="V9" s="206" t="s">
        <v>916</v>
      </c>
      <c r="W9" s="207" t="s">
        <v>917</v>
      </c>
      <c r="X9" s="206" t="s">
        <v>918</v>
      </c>
      <c r="Y9" s="206" t="s">
        <v>919</v>
      </c>
      <c r="Z9" s="206" t="s">
        <v>920</v>
      </c>
    </row>
    <row r="10" spans="1:26" x14ac:dyDescent="0.2">
      <c r="A10" s="203"/>
      <c r="B10" s="208" t="s">
        <v>921</v>
      </c>
      <c r="C10" s="204"/>
      <c r="D10" s="203"/>
      <c r="E10" s="203"/>
      <c r="F10" s="208">
        <f>F11+F46</f>
        <v>58094.745984000001</v>
      </c>
      <c r="G10" s="208">
        <f t="shared" ref="G10:L10" si="0">G11+G46</f>
        <v>0</v>
      </c>
      <c r="H10" s="208">
        <f t="shared" si="0"/>
        <v>54057.745984000001</v>
      </c>
      <c r="I10" s="208">
        <f t="shared" si="0"/>
        <v>2670.7459839999997</v>
      </c>
      <c r="J10" s="208">
        <f t="shared" si="0"/>
        <v>314</v>
      </c>
      <c r="K10" s="208">
        <f t="shared" si="0"/>
        <v>0</v>
      </c>
      <c r="L10" s="208">
        <f t="shared" si="0"/>
        <v>1822</v>
      </c>
      <c r="M10" s="208"/>
      <c r="N10" s="208"/>
      <c r="O10" s="208"/>
      <c r="P10" s="208"/>
    </row>
    <row r="11" spans="1:26" x14ac:dyDescent="0.2">
      <c r="A11" s="203" t="s">
        <v>922</v>
      </c>
      <c r="B11" s="208" t="s">
        <v>923</v>
      </c>
      <c r="C11" s="204"/>
      <c r="D11" s="203"/>
      <c r="E11" s="203"/>
      <c r="F11" s="208">
        <f>F12</f>
        <v>43454.745984000001</v>
      </c>
      <c r="G11" s="208">
        <f t="shared" ref="G11:L11" si="1">G12</f>
        <v>0</v>
      </c>
      <c r="H11" s="208">
        <f t="shared" si="1"/>
        <v>40860.745984000001</v>
      </c>
      <c r="I11" s="208">
        <f t="shared" si="1"/>
        <v>2670.7459839999997</v>
      </c>
      <c r="J11" s="208">
        <f t="shared" si="1"/>
        <v>314</v>
      </c>
      <c r="K11" s="208">
        <f t="shared" si="1"/>
        <v>0</v>
      </c>
      <c r="L11" s="208">
        <f t="shared" si="1"/>
        <v>1536</v>
      </c>
      <c r="M11" s="208"/>
      <c r="N11" s="208"/>
      <c r="O11" s="208"/>
      <c r="P11" s="208"/>
    </row>
    <row r="12" spans="1:26" s="210" customFormat="1" ht="14.25" x14ac:dyDescent="0.2">
      <c r="A12" s="203" t="s">
        <v>169</v>
      </c>
      <c r="B12" s="208" t="s">
        <v>924</v>
      </c>
      <c r="C12" s="204"/>
      <c r="D12" s="203"/>
      <c r="E12" s="203"/>
      <c r="F12" s="208">
        <f>F13+F30+F43</f>
        <v>43454.745984000001</v>
      </c>
      <c r="G12" s="208">
        <f t="shared" ref="G12:L12" si="2">G13+G30+G43</f>
        <v>0</v>
      </c>
      <c r="H12" s="208">
        <f t="shared" si="2"/>
        <v>40860.745984000001</v>
      </c>
      <c r="I12" s="208">
        <f t="shared" si="2"/>
        <v>2670.7459839999997</v>
      </c>
      <c r="J12" s="208">
        <f t="shared" si="2"/>
        <v>314</v>
      </c>
      <c r="K12" s="208">
        <f t="shared" si="2"/>
        <v>0</v>
      </c>
      <c r="L12" s="208">
        <f t="shared" si="2"/>
        <v>1536</v>
      </c>
      <c r="M12" s="208"/>
      <c r="N12" s="208"/>
      <c r="O12" s="208"/>
      <c r="P12" s="208"/>
      <c r="Q12" s="234"/>
      <c r="S12" s="255"/>
    </row>
    <row r="13" spans="1:26" s="214" customFormat="1" x14ac:dyDescent="0.2">
      <c r="A13" s="211" t="s">
        <v>925</v>
      </c>
      <c r="B13" s="209" t="s">
        <v>926</v>
      </c>
      <c r="C13" s="212"/>
      <c r="D13" s="211"/>
      <c r="E13" s="211"/>
      <c r="F13" s="209">
        <f t="shared" ref="F13:O13" si="3">SUM(F14:F29)</f>
        <v>23184.745984000001</v>
      </c>
      <c r="G13" s="209">
        <f t="shared" si="3"/>
        <v>0</v>
      </c>
      <c r="H13" s="260">
        <f t="shared" si="3"/>
        <v>21509.745984000001</v>
      </c>
      <c r="I13" s="209">
        <f t="shared" si="3"/>
        <v>2670.7459839999997</v>
      </c>
      <c r="J13" s="209">
        <f t="shared" si="3"/>
        <v>314</v>
      </c>
      <c r="K13" s="209">
        <f t="shared" si="3"/>
        <v>0</v>
      </c>
      <c r="L13" s="209">
        <f t="shared" si="3"/>
        <v>999</v>
      </c>
      <c r="M13" s="209">
        <f t="shared" si="3"/>
        <v>0</v>
      </c>
      <c r="N13" s="209">
        <f t="shared" si="3"/>
        <v>0</v>
      </c>
      <c r="O13" s="209">
        <f t="shared" si="3"/>
        <v>0</v>
      </c>
      <c r="P13" s="213"/>
      <c r="Q13" s="235"/>
      <c r="S13" s="256"/>
    </row>
    <row r="14" spans="1:26" ht="80.25" customHeight="1" x14ac:dyDescent="0.2">
      <c r="A14" s="205">
        <v>1</v>
      </c>
      <c r="B14" s="215" t="s">
        <v>427</v>
      </c>
      <c r="C14" s="206" t="s">
        <v>939</v>
      </c>
      <c r="D14" s="205" t="s">
        <v>428</v>
      </c>
      <c r="E14" s="205" t="s">
        <v>977</v>
      </c>
      <c r="F14" s="205">
        <v>3000</v>
      </c>
      <c r="G14" s="205">
        <v>0</v>
      </c>
      <c r="H14" s="261">
        <v>2784</v>
      </c>
      <c r="I14" s="215"/>
      <c r="J14" s="215"/>
      <c r="K14" s="215"/>
      <c r="L14" s="216">
        <v>120</v>
      </c>
      <c r="M14" s="215"/>
      <c r="N14" s="215"/>
      <c r="O14" s="215"/>
      <c r="P14" s="217"/>
      <c r="Q14" s="233">
        <v>188</v>
      </c>
    </row>
    <row r="15" spans="1:26" ht="45" x14ac:dyDescent="0.2">
      <c r="A15" s="205">
        <v>2</v>
      </c>
      <c r="B15" s="215" t="s">
        <v>626</v>
      </c>
      <c r="C15" s="206" t="s">
        <v>940</v>
      </c>
      <c r="D15" s="205" t="s">
        <v>428</v>
      </c>
      <c r="E15" s="205" t="s">
        <v>941</v>
      </c>
      <c r="F15" s="205">
        <v>1500</v>
      </c>
      <c r="G15" s="205"/>
      <c r="H15" s="261">
        <v>1284</v>
      </c>
      <c r="I15" s="215"/>
      <c r="J15" s="215"/>
      <c r="K15" s="215"/>
      <c r="L15" s="216">
        <v>120</v>
      </c>
      <c r="M15" s="215"/>
      <c r="N15" s="215"/>
      <c r="O15" s="215"/>
      <c r="P15" s="217"/>
    </row>
    <row r="16" spans="1:26" s="224" customFormat="1" ht="36.75" customHeight="1" x14ac:dyDescent="0.2">
      <c r="A16" s="218">
        <v>3</v>
      </c>
      <c r="B16" s="219" t="s">
        <v>942</v>
      </c>
      <c r="C16" s="220" t="s">
        <v>944</v>
      </c>
      <c r="D16" s="218" t="s">
        <v>377</v>
      </c>
      <c r="E16" s="218" t="s">
        <v>986</v>
      </c>
      <c r="F16" s="218">
        <v>1500</v>
      </c>
      <c r="G16" s="218"/>
      <c r="H16" s="262">
        <v>1494</v>
      </c>
      <c r="I16" s="221"/>
      <c r="J16" s="221"/>
      <c r="K16" s="221"/>
      <c r="L16" s="222">
        <v>4</v>
      </c>
      <c r="M16" s="221"/>
      <c r="N16" s="221"/>
      <c r="O16" s="221"/>
      <c r="P16" s="223"/>
      <c r="Q16" s="236"/>
      <c r="Y16" s="253">
        <f>F16</f>
        <v>1500</v>
      </c>
      <c r="Z16" s="253">
        <f>SUM(Y16)</f>
        <v>1500</v>
      </c>
    </row>
    <row r="17" spans="1:26" ht="54.75" customHeight="1" x14ac:dyDescent="0.2">
      <c r="A17" s="205">
        <v>4</v>
      </c>
      <c r="B17" s="225" t="s">
        <v>985</v>
      </c>
      <c r="C17" s="206" t="s">
        <v>939</v>
      </c>
      <c r="D17" s="205" t="s">
        <v>377</v>
      </c>
      <c r="E17" s="205" t="s">
        <v>945</v>
      </c>
      <c r="F17" s="205">
        <v>2500</v>
      </c>
      <c r="G17" s="205"/>
      <c r="H17" s="261">
        <v>2490</v>
      </c>
      <c r="I17" s="215"/>
      <c r="J17" s="215"/>
      <c r="K17" s="215"/>
      <c r="L17" s="216">
        <v>5</v>
      </c>
      <c r="M17" s="215"/>
      <c r="N17" s="215"/>
      <c r="O17" s="215"/>
      <c r="P17" s="217"/>
    </row>
    <row r="18" spans="1:26" s="224" customFormat="1" ht="60" x14ac:dyDescent="0.2">
      <c r="A18" s="218">
        <v>5</v>
      </c>
      <c r="B18" s="219" t="s">
        <v>369</v>
      </c>
      <c r="C18" s="220" t="s">
        <v>946</v>
      </c>
      <c r="D18" s="218" t="s">
        <v>397</v>
      </c>
      <c r="E18" s="218" t="s">
        <v>947</v>
      </c>
      <c r="F18" s="218">
        <v>1800</v>
      </c>
      <c r="G18" s="218"/>
      <c r="H18" s="262">
        <v>1602</v>
      </c>
      <c r="I18" s="221"/>
      <c r="J18" s="221"/>
      <c r="K18" s="221"/>
      <c r="L18" s="222">
        <v>127</v>
      </c>
      <c r="M18" s="221"/>
      <c r="N18" s="221"/>
      <c r="O18" s="221"/>
      <c r="P18" s="223"/>
      <c r="Q18" s="236"/>
      <c r="Y18" s="253">
        <f>F18</f>
        <v>1800</v>
      </c>
      <c r="Z18" s="253">
        <f>SUM(Y18)</f>
        <v>1800</v>
      </c>
    </row>
    <row r="19" spans="1:26" ht="45" x14ac:dyDescent="0.2">
      <c r="A19" s="205">
        <v>6</v>
      </c>
      <c r="B19" s="225" t="s">
        <v>458</v>
      </c>
      <c r="C19" s="206" t="s">
        <v>948</v>
      </c>
      <c r="D19" s="205" t="s">
        <v>432</v>
      </c>
      <c r="E19" s="205" t="s">
        <v>949</v>
      </c>
      <c r="F19" s="205">
        <v>2500</v>
      </c>
      <c r="G19" s="205"/>
      <c r="H19" s="261">
        <v>2302</v>
      </c>
      <c r="I19" s="215"/>
      <c r="J19" s="215"/>
      <c r="K19" s="215"/>
      <c r="L19" s="216">
        <v>127</v>
      </c>
      <c r="M19" s="215"/>
      <c r="N19" s="215"/>
      <c r="O19" s="215"/>
      <c r="P19" s="217"/>
    </row>
    <row r="20" spans="1:26" s="224" customFormat="1" ht="45" x14ac:dyDescent="0.2">
      <c r="A20" s="218">
        <v>7</v>
      </c>
      <c r="B20" s="219" t="s">
        <v>969</v>
      </c>
      <c r="C20" s="220" t="s">
        <v>944</v>
      </c>
      <c r="D20" s="218" t="s">
        <v>970</v>
      </c>
      <c r="E20" s="218" t="s">
        <v>971</v>
      </c>
      <c r="F20" s="218">
        <v>800</v>
      </c>
      <c r="G20" s="218"/>
      <c r="H20" s="262">
        <v>720</v>
      </c>
      <c r="I20" s="221"/>
      <c r="J20" s="221"/>
      <c r="K20" s="221"/>
      <c r="L20" s="222">
        <v>51</v>
      </c>
      <c r="M20" s="221"/>
      <c r="N20" s="221"/>
      <c r="O20" s="221"/>
      <c r="P20" s="223"/>
      <c r="Q20" s="236"/>
      <c r="Y20" s="253">
        <f>F20</f>
        <v>800</v>
      </c>
      <c r="Z20" s="253">
        <f>SUM(Y20)</f>
        <v>800</v>
      </c>
    </row>
    <row r="21" spans="1:26" s="224" customFormat="1" ht="60" x14ac:dyDescent="0.2">
      <c r="A21" s="218">
        <v>8</v>
      </c>
      <c r="B21" s="219" t="s">
        <v>956</v>
      </c>
      <c r="C21" s="220" t="s">
        <v>944</v>
      </c>
      <c r="D21" s="218" t="s">
        <v>495</v>
      </c>
      <c r="E21" s="218" t="s">
        <v>955</v>
      </c>
      <c r="F21" s="218">
        <v>1300</v>
      </c>
      <c r="G21" s="218"/>
      <c r="H21" s="262">
        <v>1125</v>
      </c>
      <c r="I21" s="221"/>
      <c r="J21" s="221"/>
      <c r="K21" s="221"/>
      <c r="L21" s="222">
        <v>77</v>
      </c>
      <c r="M21" s="221"/>
      <c r="N21" s="221"/>
      <c r="O21" s="221"/>
      <c r="P21" s="223"/>
      <c r="Q21" s="236"/>
      <c r="Y21" s="253">
        <f>F21</f>
        <v>1300</v>
      </c>
      <c r="Z21" s="253">
        <f>SUM(Y21)</f>
        <v>1300</v>
      </c>
    </row>
    <row r="22" spans="1:26" s="224" customFormat="1" ht="30" x14ac:dyDescent="0.2">
      <c r="A22" s="218">
        <v>9</v>
      </c>
      <c r="B22" s="219" t="s">
        <v>943</v>
      </c>
      <c r="C22" s="220" t="s">
        <v>944</v>
      </c>
      <c r="D22" s="218" t="s">
        <v>545</v>
      </c>
      <c r="E22" s="219" t="s">
        <v>320</v>
      </c>
      <c r="F22" s="218">
        <v>884.74598399999979</v>
      </c>
      <c r="G22" s="218"/>
      <c r="H22" s="262">
        <v>884.74598399999979</v>
      </c>
      <c r="I22" s="221">
        <v>770.74598399999979</v>
      </c>
      <c r="J22" s="221">
        <v>114</v>
      </c>
      <c r="K22" s="221"/>
      <c r="L22" s="222"/>
      <c r="M22" s="221"/>
      <c r="N22" s="221"/>
      <c r="O22" s="221"/>
      <c r="P22" s="223"/>
      <c r="Q22" s="236"/>
      <c r="Y22" s="253">
        <f>F22</f>
        <v>884.74598399999979</v>
      </c>
      <c r="Z22" s="253">
        <f>SUM(Y22)</f>
        <v>884.74598399999979</v>
      </c>
    </row>
    <row r="23" spans="1:26" s="224" customFormat="1" ht="60" x14ac:dyDescent="0.2">
      <c r="A23" s="218">
        <v>10</v>
      </c>
      <c r="B23" s="219" t="s">
        <v>972</v>
      </c>
      <c r="C23" s="220" t="s">
        <v>940</v>
      </c>
      <c r="D23" s="218" t="s">
        <v>495</v>
      </c>
      <c r="E23" s="219" t="s">
        <v>973</v>
      </c>
      <c r="F23" s="218">
        <v>1200</v>
      </c>
      <c r="G23" s="218"/>
      <c r="H23" s="262">
        <v>1078</v>
      </c>
      <c r="I23" s="221"/>
      <c r="J23" s="221"/>
      <c r="K23" s="221"/>
      <c r="L23" s="222">
        <v>78</v>
      </c>
      <c r="M23" s="221"/>
      <c r="N23" s="221"/>
      <c r="O23" s="221"/>
      <c r="P23" s="223"/>
      <c r="Q23" s="236"/>
    </row>
    <row r="24" spans="1:26" ht="63" customHeight="1" x14ac:dyDescent="0.2">
      <c r="A24" s="205">
        <v>11</v>
      </c>
      <c r="B24" s="225" t="s">
        <v>431</v>
      </c>
      <c r="C24" s="206" t="s">
        <v>939</v>
      </c>
      <c r="D24" s="205" t="s">
        <v>432</v>
      </c>
      <c r="E24" s="225" t="s">
        <v>978</v>
      </c>
      <c r="F24" s="205">
        <v>600</v>
      </c>
      <c r="G24" s="205"/>
      <c r="H24" s="261">
        <v>537</v>
      </c>
      <c r="I24" s="215"/>
      <c r="J24" s="215"/>
      <c r="K24" s="215"/>
      <c r="L24" s="216">
        <v>40</v>
      </c>
      <c r="M24" s="215"/>
      <c r="N24" s="215"/>
      <c r="O24" s="215"/>
      <c r="P24" s="217"/>
      <c r="Q24" s="237"/>
      <c r="Y24" s="252">
        <f>F25</f>
        <v>900</v>
      </c>
    </row>
    <row r="25" spans="1:26" s="224" customFormat="1" ht="63" customHeight="1" x14ac:dyDescent="0.2">
      <c r="A25" s="218">
        <v>12</v>
      </c>
      <c r="B25" s="219" t="s">
        <v>435</v>
      </c>
      <c r="C25" s="220" t="s">
        <v>946</v>
      </c>
      <c r="D25" s="218" t="s">
        <v>436</v>
      </c>
      <c r="E25" s="219" t="s">
        <v>973</v>
      </c>
      <c r="F25" s="218">
        <v>900</v>
      </c>
      <c r="G25" s="218"/>
      <c r="H25" s="262">
        <v>775</v>
      </c>
      <c r="I25" s="221"/>
      <c r="J25" s="221"/>
      <c r="K25" s="221"/>
      <c r="L25" s="222">
        <v>80</v>
      </c>
      <c r="M25" s="221"/>
      <c r="N25" s="221"/>
      <c r="O25" s="221"/>
      <c r="P25" s="223"/>
      <c r="Q25" s="245"/>
    </row>
    <row r="26" spans="1:26" ht="63" customHeight="1" x14ac:dyDescent="0.2">
      <c r="A26" s="205">
        <v>13</v>
      </c>
      <c r="B26" s="225" t="s">
        <v>438</v>
      </c>
      <c r="C26" s="206" t="s">
        <v>939</v>
      </c>
      <c r="D26" s="205" t="s">
        <v>436</v>
      </c>
      <c r="E26" s="225" t="s">
        <v>979</v>
      </c>
      <c r="F26" s="205">
        <v>700</v>
      </c>
      <c r="G26" s="205"/>
      <c r="H26" s="261">
        <v>606</v>
      </c>
      <c r="I26" s="215"/>
      <c r="J26" s="215"/>
      <c r="K26" s="215"/>
      <c r="L26" s="216">
        <v>60</v>
      </c>
      <c r="M26" s="215"/>
      <c r="N26" s="215"/>
      <c r="O26" s="215"/>
      <c r="P26" s="217"/>
      <c r="Q26" s="237"/>
    </row>
    <row r="27" spans="1:26" ht="63" customHeight="1" x14ac:dyDescent="0.2">
      <c r="A27" s="205">
        <v>14</v>
      </c>
      <c r="B27" s="225" t="s">
        <v>440</v>
      </c>
      <c r="C27" s="206" t="s">
        <v>950</v>
      </c>
      <c r="D27" s="205" t="s">
        <v>432</v>
      </c>
      <c r="E27" s="225" t="s">
        <v>981</v>
      </c>
      <c r="F27" s="205">
        <v>1200</v>
      </c>
      <c r="G27" s="205"/>
      <c r="H27" s="261">
        <v>1122</v>
      </c>
      <c r="I27" s="215"/>
      <c r="J27" s="215"/>
      <c r="K27" s="215"/>
      <c r="L27" s="216">
        <v>50</v>
      </c>
      <c r="M27" s="215"/>
      <c r="N27" s="215"/>
      <c r="O27" s="215"/>
      <c r="P27" s="217"/>
      <c r="Q27" s="237"/>
    </row>
    <row r="28" spans="1:26" ht="60" customHeight="1" x14ac:dyDescent="0.2">
      <c r="A28" s="205">
        <v>15</v>
      </c>
      <c r="B28" s="225" t="s">
        <v>975</v>
      </c>
      <c r="C28" s="206" t="s">
        <v>939</v>
      </c>
      <c r="D28" s="205" t="s">
        <v>397</v>
      </c>
      <c r="E28" s="225" t="s">
        <v>976</v>
      </c>
      <c r="F28" s="205">
        <v>700</v>
      </c>
      <c r="G28" s="205"/>
      <c r="H28" s="261">
        <v>606</v>
      </c>
      <c r="I28" s="215"/>
      <c r="J28" s="215"/>
      <c r="K28" s="215"/>
      <c r="L28" s="216">
        <v>60</v>
      </c>
      <c r="M28" s="215"/>
      <c r="N28" s="215"/>
      <c r="O28" s="215"/>
      <c r="P28" s="217"/>
      <c r="Q28" s="243"/>
    </row>
    <row r="29" spans="1:26" s="224" customFormat="1" ht="45" x14ac:dyDescent="0.2">
      <c r="A29" s="218">
        <v>16</v>
      </c>
      <c r="B29" s="219" t="s">
        <v>471</v>
      </c>
      <c r="C29" s="220" t="s">
        <v>944</v>
      </c>
      <c r="D29" s="218" t="s">
        <v>432</v>
      </c>
      <c r="E29" s="219" t="s">
        <v>472</v>
      </c>
      <c r="F29" s="218">
        <v>2100</v>
      </c>
      <c r="G29" s="218"/>
      <c r="H29" s="262">
        <v>2100</v>
      </c>
      <c r="I29" s="221">
        <v>1900</v>
      </c>
      <c r="J29" s="221">
        <v>200</v>
      </c>
      <c r="K29" s="221"/>
      <c r="L29" s="222"/>
      <c r="M29" s="221"/>
      <c r="N29" s="221"/>
      <c r="O29" s="221"/>
      <c r="P29" s="223"/>
      <c r="Q29" s="236"/>
      <c r="Y29" s="253">
        <f>F29</f>
        <v>2100</v>
      </c>
      <c r="Z29" s="253">
        <f>SUM(Y29)</f>
        <v>2100</v>
      </c>
    </row>
    <row r="30" spans="1:26" s="224" customFormat="1" x14ac:dyDescent="0.2">
      <c r="A30" s="211" t="s">
        <v>927</v>
      </c>
      <c r="B30" s="209" t="s">
        <v>928</v>
      </c>
      <c r="C30" s="220"/>
      <c r="D30" s="218"/>
      <c r="E30" s="219"/>
      <c r="F30" s="218">
        <f>SUM(F31:F42)</f>
        <v>13770</v>
      </c>
      <c r="G30" s="218">
        <f t="shared" ref="G30:O30" si="4">SUM(G31:G42)</f>
        <v>0</v>
      </c>
      <c r="H30" s="218">
        <f t="shared" si="4"/>
        <v>12924</v>
      </c>
      <c r="I30" s="218">
        <f t="shared" si="4"/>
        <v>0</v>
      </c>
      <c r="J30" s="218">
        <f t="shared" si="4"/>
        <v>0</v>
      </c>
      <c r="K30" s="218">
        <f t="shared" si="4"/>
        <v>0</v>
      </c>
      <c r="L30" s="218">
        <f t="shared" si="4"/>
        <v>497</v>
      </c>
      <c r="M30" s="218">
        <f t="shared" si="4"/>
        <v>0</v>
      </c>
      <c r="N30" s="218">
        <f t="shared" si="4"/>
        <v>0</v>
      </c>
      <c r="O30" s="218">
        <f t="shared" si="4"/>
        <v>0</v>
      </c>
      <c r="P30" s="218"/>
      <c r="Q30" s="236"/>
      <c r="Y30" s="253"/>
      <c r="Z30" s="253"/>
    </row>
    <row r="31" spans="1:26" ht="45.75" customHeight="1" x14ac:dyDescent="0.2">
      <c r="A31" s="205">
        <v>1</v>
      </c>
      <c r="B31" s="225" t="s">
        <v>829</v>
      </c>
      <c r="C31" s="206" t="s">
        <v>950</v>
      </c>
      <c r="D31" s="205" t="s">
        <v>495</v>
      </c>
      <c r="E31" s="225" t="s">
        <v>951</v>
      </c>
      <c r="F31" s="205">
        <v>1000</v>
      </c>
      <c r="G31" s="205"/>
      <c r="H31" s="261">
        <v>991</v>
      </c>
      <c r="I31" s="215"/>
      <c r="J31" s="226"/>
      <c r="K31" s="226"/>
      <c r="L31" s="216">
        <v>2</v>
      </c>
      <c r="M31" s="215"/>
      <c r="N31" s="215"/>
      <c r="O31" s="215"/>
      <c r="P31" s="217"/>
      <c r="Q31" s="238" t="s">
        <v>173</v>
      </c>
    </row>
    <row r="32" spans="1:26" ht="45.75" customHeight="1" x14ac:dyDescent="0.2">
      <c r="A32" s="205">
        <v>2</v>
      </c>
      <c r="B32" s="225" t="s">
        <v>830</v>
      </c>
      <c r="C32" s="206" t="s">
        <v>950</v>
      </c>
      <c r="D32" s="205" t="s">
        <v>495</v>
      </c>
      <c r="E32" s="225" t="s">
        <v>953</v>
      </c>
      <c r="F32" s="205">
        <v>1500</v>
      </c>
      <c r="G32" s="205"/>
      <c r="H32" s="261">
        <v>1490</v>
      </c>
      <c r="I32" s="215"/>
      <c r="J32" s="226"/>
      <c r="K32" s="226"/>
      <c r="L32" s="216">
        <v>5</v>
      </c>
      <c r="M32" s="215"/>
      <c r="N32" s="215"/>
      <c r="O32" s="215"/>
      <c r="P32" s="217"/>
      <c r="Q32" s="238" t="s">
        <v>826</v>
      </c>
    </row>
    <row r="33" spans="1:26" ht="45.75" customHeight="1" x14ac:dyDescent="0.2">
      <c r="A33" s="205">
        <v>3</v>
      </c>
      <c r="B33" s="225" t="s">
        <v>832</v>
      </c>
      <c r="C33" s="206" t="s">
        <v>950</v>
      </c>
      <c r="D33" s="205" t="s">
        <v>495</v>
      </c>
      <c r="E33" s="225" t="s">
        <v>987</v>
      </c>
      <c r="F33" s="205">
        <v>1000</v>
      </c>
      <c r="G33" s="205"/>
      <c r="H33" s="261">
        <v>996</v>
      </c>
      <c r="I33" s="215"/>
      <c r="J33" s="226"/>
      <c r="K33" s="226"/>
      <c r="L33" s="216">
        <v>2</v>
      </c>
      <c r="M33" s="215"/>
      <c r="N33" s="215"/>
      <c r="O33" s="215"/>
      <c r="P33" s="217"/>
      <c r="Q33" s="238" t="s">
        <v>185</v>
      </c>
    </row>
    <row r="34" spans="1:26" ht="45" x14ac:dyDescent="0.2">
      <c r="A34" s="205">
        <v>4</v>
      </c>
      <c r="B34" s="225" t="s">
        <v>952</v>
      </c>
      <c r="C34" s="206" t="s">
        <v>940</v>
      </c>
      <c r="D34" s="205" t="s">
        <v>545</v>
      </c>
      <c r="E34" s="244" t="s">
        <v>954</v>
      </c>
      <c r="F34" s="205">
        <v>2000</v>
      </c>
      <c r="G34" s="205"/>
      <c r="H34" s="261">
        <v>1748</v>
      </c>
      <c r="I34" s="215"/>
      <c r="J34" s="226"/>
      <c r="K34" s="226"/>
      <c r="L34" s="216">
        <v>140</v>
      </c>
      <c r="M34" s="215"/>
      <c r="N34" s="215"/>
      <c r="O34" s="215"/>
      <c r="P34" s="217"/>
    </row>
    <row r="35" spans="1:26" ht="56.25" x14ac:dyDescent="0.2">
      <c r="A35" s="205">
        <v>5</v>
      </c>
      <c r="B35" s="225" t="s">
        <v>957</v>
      </c>
      <c r="C35" s="206" t="s">
        <v>948</v>
      </c>
      <c r="D35" s="205" t="s">
        <v>545</v>
      </c>
      <c r="E35" s="244" t="s">
        <v>992</v>
      </c>
      <c r="F35" s="205">
        <v>800</v>
      </c>
      <c r="G35" s="205"/>
      <c r="H35" s="261">
        <v>755</v>
      </c>
      <c r="I35" s="226"/>
      <c r="J35" s="215"/>
      <c r="K35" s="215"/>
      <c r="L35" s="216">
        <v>30</v>
      </c>
      <c r="M35" s="215"/>
      <c r="N35" s="215"/>
      <c r="O35" s="215"/>
      <c r="P35" s="217"/>
      <c r="Q35" s="250" t="s">
        <v>993</v>
      </c>
    </row>
    <row r="36" spans="1:26" s="224" customFormat="1" ht="30" x14ac:dyDescent="0.2">
      <c r="A36" s="218">
        <v>6</v>
      </c>
      <c r="B36" s="219" t="s">
        <v>959</v>
      </c>
      <c r="C36" s="220" t="s">
        <v>944</v>
      </c>
      <c r="D36" s="218" t="s">
        <v>960</v>
      </c>
      <c r="E36" s="230" t="s">
        <v>958</v>
      </c>
      <c r="F36" s="218">
        <v>850</v>
      </c>
      <c r="G36" s="218"/>
      <c r="H36" s="262">
        <v>769</v>
      </c>
      <c r="I36" s="229"/>
      <c r="J36" s="221"/>
      <c r="K36" s="221"/>
      <c r="L36" s="222">
        <v>52</v>
      </c>
      <c r="M36" s="221"/>
      <c r="N36" s="221"/>
      <c r="O36" s="221"/>
      <c r="P36" s="223"/>
      <c r="Q36" s="239"/>
      <c r="Y36" s="253">
        <f>F36</f>
        <v>850</v>
      </c>
      <c r="Z36" s="253">
        <f>SUM(Y36)</f>
        <v>850</v>
      </c>
    </row>
    <row r="37" spans="1:26" ht="66" customHeight="1" x14ac:dyDescent="0.2">
      <c r="A37" s="205">
        <v>7</v>
      </c>
      <c r="B37" s="225" t="s">
        <v>961</v>
      </c>
      <c r="C37" s="206" t="s">
        <v>950</v>
      </c>
      <c r="D37" s="205" t="s">
        <v>377</v>
      </c>
      <c r="E37" s="244" t="s">
        <v>964</v>
      </c>
      <c r="F37" s="205">
        <v>2000</v>
      </c>
      <c r="G37" s="205"/>
      <c r="H37" s="261">
        <v>1996</v>
      </c>
      <c r="I37" s="226"/>
      <c r="J37" s="215"/>
      <c r="K37" s="215"/>
      <c r="L37" s="216">
        <v>2</v>
      </c>
      <c r="M37" s="215"/>
      <c r="N37" s="215"/>
      <c r="O37" s="215"/>
      <c r="P37" s="217"/>
      <c r="Q37" s="250" t="s">
        <v>963</v>
      </c>
    </row>
    <row r="38" spans="1:26" ht="53.25" customHeight="1" x14ac:dyDescent="0.2">
      <c r="A38" s="205">
        <v>8</v>
      </c>
      <c r="B38" s="225" t="s">
        <v>899</v>
      </c>
      <c r="C38" s="206" t="s">
        <v>940</v>
      </c>
      <c r="D38" s="205" t="s">
        <v>377</v>
      </c>
      <c r="E38" s="244" t="s">
        <v>980</v>
      </c>
      <c r="F38" s="205">
        <v>1000</v>
      </c>
      <c r="G38" s="205"/>
      <c r="H38" s="261">
        <v>883</v>
      </c>
      <c r="I38" s="215"/>
      <c r="J38" s="215"/>
      <c r="K38" s="215"/>
      <c r="L38" s="216">
        <v>65</v>
      </c>
      <c r="M38" s="215"/>
      <c r="N38" s="215"/>
      <c r="O38" s="215"/>
      <c r="P38" s="217"/>
    </row>
    <row r="39" spans="1:26" ht="67.5" customHeight="1" x14ac:dyDescent="0.2">
      <c r="A39" s="205">
        <v>9</v>
      </c>
      <c r="B39" s="225" t="s">
        <v>447</v>
      </c>
      <c r="C39" s="206" t="s">
        <v>940</v>
      </c>
      <c r="D39" s="205" t="s">
        <v>436</v>
      </c>
      <c r="E39" s="244" t="s">
        <v>449</v>
      </c>
      <c r="F39" s="205">
        <v>650</v>
      </c>
      <c r="G39" s="205"/>
      <c r="H39" s="261">
        <v>590</v>
      </c>
      <c r="I39" s="215"/>
      <c r="J39" s="215"/>
      <c r="K39" s="215"/>
      <c r="L39" s="216">
        <v>39</v>
      </c>
      <c r="M39" s="215"/>
      <c r="N39" s="215"/>
      <c r="O39" s="215"/>
      <c r="P39" s="217"/>
      <c r="Q39" s="242" t="s">
        <v>448</v>
      </c>
    </row>
    <row r="40" spans="1:26" ht="60" x14ac:dyDescent="0.2">
      <c r="A40" s="205">
        <v>10</v>
      </c>
      <c r="B40" s="225" t="s">
        <v>820</v>
      </c>
      <c r="C40" s="206" t="s">
        <v>944</v>
      </c>
      <c r="D40" s="205" t="s">
        <v>436</v>
      </c>
      <c r="E40" s="244" t="s">
        <v>452</v>
      </c>
      <c r="F40" s="205">
        <v>800</v>
      </c>
      <c r="G40" s="205"/>
      <c r="H40" s="261">
        <v>732</v>
      </c>
      <c r="I40" s="215"/>
      <c r="J40" s="215"/>
      <c r="K40" s="215"/>
      <c r="L40" s="216">
        <v>44</v>
      </c>
      <c r="M40" s="215"/>
      <c r="N40" s="215"/>
      <c r="O40" s="215"/>
      <c r="P40" s="217"/>
      <c r="Q40" s="242" t="s">
        <v>451</v>
      </c>
      <c r="Y40" s="252">
        <f>F40</f>
        <v>800</v>
      </c>
      <c r="Z40" s="252">
        <f>SUM(Y40)</f>
        <v>800</v>
      </c>
    </row>
    <row r="41" spans="1:26" ht="60" x14ac:dyDescent="0.2">
      <c r="A41" s="205">
        <v>12</v>
      </c>
      <c r="B41" s="225" t="s">
        <v>988</v>
      </c>
      <c r="C41" s="206" t="s">
        <v>940</v>
      </c>
      <c r="D41" s="205" t="s">
        <v>397</v>
      </c>
      <c r="E41" s="244" t="s">
        <v>989</v>
      </c>
      <c r="F41" s="205">
        <v>900</v>
      </c>
      <c r="G41" s="205"/>
      <c r="H41" s="261">
        <v>790</v>
      </c>
      <c r="I41" s="215"/>
      <c r="J41" s="215"/>
      <c r="K41" s="215"/>
      <c r="L41" s="216">
        <v>65</v>
      </c>
      <c r="M41" s="215"/>
      <c r="N41" s="215"/>
      <c r="O41" s="215"/>
      <c r="P41" s="217"/>
      <c r="Q41" s="248"/>
    </row>
    <row r="42" spans="1:26" ht="72.75" customHeight="1" x14ac:dyDescent="0.2">
      <c r="A42" s="205">
        <v>13</v>
      </c>
      <c r="B42" s="225" t="s">
        <v>990</v>
      </c>
      <c r="C42" s="206" t="s">
        <v>940</v>
      </c>
      <c r="D42" s="205" t="s">
        <v>397</v>
      </c>
      <c r="E42" s="244" t="s">
        <v>991</v>
      </c>
      <c r="F42" s="205">
        <v>1270</v>
      </c>
      <c r="G42" s="205"/>
      <c r="H42" s="261">
        <v>1184</v>
      </c>
      <c r="I42" s="215"/>
      <c r="J42" s="215"/>
      <c r="K42" s="215"/>
      <c r="L42" s="216">
        <v>51</v>
      </c>
      <c r="M42" s="215"/>
      <c r="N42" s="215"/>
      <c r="O42" s="215"/>
      <c r="P42" s="217"/>
      <c r="Q42" s="248"/>
    </row>
    <row r="43" spans="1:26" s="210" customFormat="1" x14ac:dyDescent="0.2">
      <c r="A43" s="203" t="s">
        <v>929</v>
      </c>
      <c r="B43" s="209" t="s">
        <v>930</v>
      </c>
      <c r="C43" s="204"/>
      <c r="D43" s="203"/>
      <c r="E43" s="203"/>
      <c r="F43" s="203">
        <f>F44+F45</f>
        <v>6500</v>
      </c>
      <c r="G43" s="203">
        <f t="shared" ref="G43:P43" si="5">G44+G45</f>
        <v>0</v>
      </c>
      <c r="H43" s="259">
        <f t="shared" si="5"/>
        <v>6427</v>
      </c>
      <c r="I43" s="203">
        <f t="shared" si="5"/>
        <v>0</v>
      </c>
      <c r="J43" s="203">
        <f t="shared" si="5"/>
        <v>0</v>
      </c>
      <c r="K43" s="203">
        <f t="shared" si="5"/>
        <v>0</v>
      </c>
      <c r="L43" s="203">
        <f t="shared" si="5"/>
        <v>40</v>
      </c>
      <c r="M43" s="203">
        <f t="shared" si="5"/>
        <v>0</v>
      </c>
      <c r="N43" s="203">
        <f t="shared" si="5"/>
        <v>0</v>
      </c>
      <c r="O43" s="203">
        <f t="shared" si="5"/>
        <v>0</v>
      </c>
      <c r="P43" s="203">
        <f t="shared" si="5"/>
        <v>0</v>
      </c>
      <c r="Q43" s="234"/>
      <c r="S43" s="255"/>
    </row>
    <row r="44" spans="1:26" ht="30" x14ac:dyDescent="0.2">
      <c r="A44" s="205">
        <v>1</v>
      </c>
      <c r="B44" s="225" t="s">
        <v>965</v>
      </c>
      <c r="C44" s="206" t="s">
        <v>939</v>
      </c>
      <c r="D44" s="205" t="s">
        <v>428</v>
      </c>
      <c r="E44" s="205" t="s">
        <v>966</v>
      </c>
      <c r="F44" s="205">
        <v>2000</v>
      </c>
      <c r="G44" s="205"/>
      <c r="H44" s="261">
        <v>1985</v>
      </c>
      <c r="I44" s="215"/>
      <c r="J44" s="215"/>
      <c r="K44" s="215"/>
      <c r="L44" s="216">
        <v>8</v>
      </c>
      <c r="M44" s="215"/>
      <c r="N44" s="215"/>
      <c r="O44" s="215"/>
      <c r="P44" s="217"/>
    </row>
    <row r="45" spans="1:26" ht="30" x14ac:dyDescent="0.2">
      <c r="A45" s="205">
        <v>2</v>
      </c>
      <c r="B45" s="225" t="s">
        <v>974</v>
      </c>
      <c r="C45" s="206" t="s">
        <v>962</v>
      </c>
      <c r="D45" s="205" t="s">
        <v>397</v>
      </c>
      <c r="E45" s="205" t="s">
        <v>966</v>
      </c>
      <c r="F45" s="205">
        <v>4500</v>
      </c>
      <c r="G45" s="205"/>
      <c r="H45" s="261">
        <v>4442</v>
      </c>
      <c r="I45" s="215"/>
      <c r="J45" s="215"/>
      <c r="K45" s="215"/>
      <c r="L45" s="216">
        <v>32</v>
      </c>
      <c r="M45" s="215"/>
      <c r="N45" s="215"/>
      <c r="O45" s="215"/>
      <c r="P45" s="217"/>
    </row>
    <row r="46" spans="1:26" x14ac:dyDescent="0.2">
      <c r="A46" s="203" t="s">
        <v>931</v>
      </c>
      <c r="B46" s="208" t="s">
        <v>932</v>
      </c>
      <c r="C46" s="204"/>
      <c r="D46" s="203"/>
      <c r="E46" s="203"/>
      <c r="F46" s="203">
        <f>F47</f>
        <v>14640</v>
      </c>
      <c r="G46" s="203">
        <f t="shared" ref="G46:P46" si="6">G47</f>
        <v>0</v>
      </c>
      <c r="H46" s="259">
        <f t="shared" si="6"/>
        <v>13197</v>
      </c>
      <c r="I46" s="203">
        <f t="shared" si="6"/>
        <v>0</v>
      </c>
      <c r="J46" s="203">
        <f t="shared" si="6"/>
        <v>0</v>
      </c>
      <c r="K46" s="203">
        <f t="shared" si="6"/>
        <v>0</v>
      </c>
      <c r="L46" s="203">
        <f t="shared" si="6"/>
        <v>286</v>
      </c>
      <c r="M46" s="203">
        <f t="shared" si="6"/>
        <v>0</v>
      </c>
      <c r="N46" s="203">
        <f t="shared" si="6"/>
        <v>0</v>
      </c>
      <c r="O46" s="203">
        <f t="shared" si="6"/>
        <v>0</v>
      </c>
      <c r="P46" s="203">
        <f t="shared" si="6"/>
        <v>0</v>
      </c>
    </row>
    <row r="47" spans="1:26" s="210" customFormat="1" ht="14.25" x14ac:dyDescent="0.2">
      <c r="A47" s="203" t="s">
        <v>169</v>
      </c>
      <c r="B47" s="208" t="s">
        <v>933</v>
      </c>
      <c r="C47" s="204"/>
      <c r="D47" s="203"/>
      <c r="E47" s="203"/>
      <c r="F47" s="203">
        <f>F48+F68</f>
        <v>14640</v>
      </c>
      <c r="G47" s="203">
        <f t="shared" ref="G47:P47" si="7">G48+G68</f>
        <v>0</v>
      </c>
      <c r="H47" s="259">
        <f t="shared" si="7"/>
        <v>13197</v>
      </c>
      <c r="I47" s="203">
        <f t="shared" si="7"/>
        <v>0</v>
      </c>
      <c r="J47" s="203">
        <f t="shared" si="7"/>
        <v>0</v>
      </c>
      <c r="K47" s="203">
        <f t="shared" si="7"/>
        <v>0</v>
      </c>
      <c r="L47" s="203">
        <f t="shared" si="7"/>
        <v>286</v>
      </c>
      <c r="M47" s="203">
        <f t="shared" si="7"/>
        <v>0</v>
      </c>
      <c r="N47" s="203">
        <f t="shared" si="7"/>
        <v>0</v>
      </c>
      <c r="O47" s="203">
        <f t="shared" si="7"/>
        <v>0</v>
      </c>
      <c r="P47" s="203">
        <f t="shared" si="7"/>
        <v>0</v>
      </c>
      <c r="Q47" s="234"/>
      <c r="S47" s="255"/>
    </row>
    <row r="48" spans="1:26" s="214" customFormat="1" x14ac:dyDescent="0.2">
      <c r="A48" s="211" t="s">
        <v>925</v>
      </c>
      <c r="B48" s="209" t="s">
        <v>926</v>
      </c>
      <c r="C48" s="212"/>
      <c r="D48" s="211"/>
      <c r="E48" s="211"/>
      <c r="F48" s="211">
        <f>SUM(F49:F51)</f>
        <v>11640</v>
      </c>
      <c r="G48" s="211">
        <f t="shared" ref="G48:P48" si="8">SUM(G49:G51)</f>
        <v>0</v>
      </c>
      <c r="H48" s="263">
        <f t="shared" si="8"/>
        <v>10197</v>
      </c>
      <c r="I48" s="211">
        <f t="shared" si="8"/>
        <v>0</v>
      </c>
      <c r="J48" s="211">
        <f t="shared" si="8"/>
        <v>0</v>
      </c>
      <c r="K48" s="211">
        <f t="shared" si="8"/>
        <v>0</v>
      </c>
      <c r="L48" s="211">
        <f t="shared" si="8"/>
        <v>181</v>
      </c>
      <c r="M48" s="211">
        <f t="shared" si="8"/>
        <v>0</v>
      </c>
      <c r="N48" s="211">
        <f t="shared" si="8"/>
        <v>0</v>
      </c>
      <c r="O48" s="211">
        <f t="shared" si="8"/>
        <v>0</v>
      </c>
      <c r="P48" s="211">
        <f t="shared" si="8"/>
        <v>0</v>
      </c>
      <c r="Q48" s="235"/>
      <c r="S48" s="256"/>
    </row>
    <row r="49" spans="1:19" ht="45" x14ac:dyDescent="0.2">
      <c r="A49" s="205">
        <v>1</v>
      </c>
      <c r="B49" s="225" t="s">
        <v>896</v>
      </c>
      <c r="C49" s="206" t="s">
        <v>939</v>
      </c>
      <c r="D49" s="205"/>
      <c r="E49" s="205" t="s">
        <v>982</v>
      </c>
      <c r="F49" s="205">
        <v>6640</v>
      </c>
      <c r="G49" s="205"/>
      <c r="H49" s="261">
        <v>6400</v>
      </c>
      <c r="I49" s="215"/>
      <c r="J49" s="215"/>
      <c r="K49" s="215"/>
      <c r="L49" s="216">
        <v>55</v>
      </c>
      <c r="M49" s="215"/>
      <c r="N49" s="215"/>
      <c r="O49" s="215"/>
      <c r="P49" s="217"/>
    </row>
    <row r="50" spans="1:19" ht="30" x14ac:dyDescent="0.2">
      <c r="A50" s="205">
        <v>2</v>
      </c>
      <c r="B50" s="225" t="s">
        <v>897</v>
      </c>
      <c r="C50" s="206" t="s">
        <v>940</v>
      </c>
      <c r="D50" s="205"/>
      <c r="E50" s="205" t="s">
        <v>983</v>
      </c>
      <c r="F50" s="205">
        <v>3000</v>
      </c>
      <c r="G50" s="205"/>
      <c r="H50" s="261">
        <v>1915</v>
      </c>
      <c r="I50" s="215"/>
      <c r="J50" s="215"/>
      <c r="K50" s="215"/>
      <c r="L50" s="216">
        <v>50</v>
      </c>
      <c r="M50" s="215"/>
      <c r="N50" s="215"/>
      <c r="O50" s="215"/>
      <c r="P50" s="217"/>
    </row>
    <row r="51" spans="1:19" ht="60" x14ac:dyDescent="0.2">
      <c r="A51" s="205">
        <v>3</v>
      </c>
      <c r="B51" s="225" t="s">
        <v>443</v>
      </c>
      <c r="C51" s="206" t="s">
        <v>950</v>
      </c>
      <c r="D51" s="205"/>
      <c r="E51" s="205" t="s">
        <v>446</v>
      </c>
      <c r="F51" s="205">
        <v>2000</v>
      </c>
      <c r="G51" s="205"/>
      <c r="H51" s="261">
        <v>1882</v>
      </c>
      <c r="I51" s="215"/>
      <c r="J51" s="215"/>
      <c r="K51" s="215"/>
      <c r="L51" s="216">
        <v>76</v>
      </c>
      <c r="M51" s="215"/>
      <c r="N51" s="215"/>
      <c r="O51" s="215"/>
      <c r="P51" s="217"/>
    </row>
    <row r="52" spans="1:19" hidden="1" x14ac:dyDescent="0.2">
      <c r="A52" s="211" t="s">
        <v>927</v>
      </c>
      <c r="B52" s="209" t="s">
        <v>934</v>
      </c>
      <c r="C52" s="206"/>
      <c r="D52" s="205"/>
      <c r="E52" s="205"/>
      <c r="F52" s="205">
        <v>0</v>
      </c>
      <c r="G52" s="205"/>
      <c r="H52" s="261">
        <v>0</v>
      </c>
      <c r="I52" s="215"/>
      <c r="J52" s="215"/>
      <c r="K52" s="215"/>
      <c r="L52" s="216"/>
      <c r="M52" s="215"/>
      <c r="N52" s="215"/>
      <c r="O52" s="215"/>
      <c r="P52" s="217"/>
    </row>
    <row r="53" spans="1:19" hidden="1" x14ac:dyDescent="0.2">
      <c r="A53" s="205">
        <v>1</v>
      </c>
      <c r="B53" s="215" t="s">
        <v>935</v>
      </c>
      <c r="C53" s="206"/>
      <c r="D53" s="205"/>
      <c r="E53" s="205"/>
      <c r="F53" s="205">
        <v>0</v>
      </c>
      <c r="G53" s="205"/>
      <c r="H53" s="261">
        <v>0</v>
      </c>
      <c r="I53" s="215"/>
      <c r="J53" s="215"/>
      <c r="K53" s="215"/>
      <c r="L53" s="216"/>
      <c r="M53" s="215"/>
      <c r="N53" s="215"/>
      <c r="O53" s="215"/>
      <c r="P53" s="217"/>
    </row>
    <row r="54" spans="1:19" hidden="1" x14ac:dyDescent="0.2">
      <c r="A54" s="205">
        <v>2</v>
      </c>
      <c r="B54" s="215" t="s">
        <v>935</v>
      </c>
      <c r="C54" s="206"/>
      <c r="D54" s="205"/>
      <c r="E54" s="205"/>
      <c r="F54" s="205">
        <v>0</v>
      </c>
      <c r="G54" s="205"/>
      <c r="H54" s="261">
        <v>0</v>
      </c>
      <c r="I54" s="215"/>
      <c r="J54" s="215"/>
      <c r="K54" s="215"/>
      <c r="L54" s="216"/>
      <c r="M54" s="215"/>
      <c r="N54" s="215"/>
      <c r="O54" s="215"/>
      <c r="P54" s="217"/>
    </row>
    <row r="55" spans="1:19" hidden="1" x14ac:dyDescent="0.2">
      <c r="A55" s="205"/>
      <c r="B55" s="215" t="s">
        <v>920</v>
      </c>
      <c r="C55" s="206"/>
      <c r="D55" s="205"/>
      <c r="E55" s="205"/>
      <c r="F55" s="205">
        <v>0</v>
      </c>
      <c r="G55" s="205"/>
      <c r="H55" s="261">
        <v>0</v>
      </c>
      <c r="I55" s="215"/>
      <c r="J55" s="215"/>
      <c r="K55" s="215"/>
      <c r="L55" s="216"/>
      <c r="M55" s="215"/>
      <c r="N55" s="215"/>
      <c r="O55" s="215"/>
      <c r="P55" s="217"/>
    </row>
    <row r="56" spans="1:19" s="210" customFormat="1" hidden="1" x14ac:dyDescent="0.2">
      <c r="A56" s="203" t="s">
        <v>352</v>
      </c>
      <c r="B56" s="208" t="s">
        <v>936</v>
      </c>
      <c r="C56" s="204"/>
      <c r="D56" s="203"/>
      <c r="E56" s="203"/>
      <c r="F56" s="203">
        <v>0</v>
      </c>
      <c r="G56" s="203"/>
      <c r="H56" s="261">
        <v>0</v>
      </c>
      <c r="I56" s="208"/>
      <c r="J56" s="208"/>
      <c r="K56" s="208"/>
      <c r="L56" s="209"/>
      <c r="M56" s="208"/>
      <c r="N56" s="208"/>
      <c r="O56" s="208"/>
      <c r="P56" s="208"/>
      <c r="Q56" s="234"/>
      <c r="S56" s="255"/>
    </row>
    <row r="57" spans="1:19" s="214" customFormat="1" hidden="1" x14ac:dyDescent="0.2">
      <c r="A57" s="211" t="s">
        <v>937</v>
      </c>
      <c r="B57" s="209" t="s">
        <v>934</v>
      </c>
      <c r="C57" s="212"/>
      <c r="D57" s="211"/>
      <c r="E57" s="211"/>
      <c r="F57" s="211">
        <v>0</v>
      </c>
      <c r="G57" s="211"/>
      <c r="H57" s="261">
        <v>0</v>
      </c>
      <c r="I57" s="209"/>
      <c r="J57" s="209"/>
      <c r="K57" s="209"/>
      <c r="L57" s="209"/>
      <c r="M57" s="209"/>
      <c r="N57" s="209"/>
      <c r="O57" s="209"/>
      <c r="P57" s="213"/>
      <c r="Q57" s="235"/>
      <c r="S57" s="256"/>
    </row>
    <row r="58" spans="1:19" hidden="1" x14ac:dyDescent="0.2">
      <c r="A58" s="205">
        <v>1</v>
      </c>
      <c r="B58" s="215" t="s">
        <v>935</v>
      </c>
      <c r="C58" s="206"/>
      <c r="D58" s="205"/>
      <c r="E58" s="205"/>
      <c r="F58" s="205">
        <v>0</v>
      </c>
      <c r="G58" s="205"/>
      <c r="H58" s="261">
        <v>0</v>
      </c>
      <c r="I58" s="215"/>
      <c r="J58" s="215"/>
      <c r="K58" s="215"/>
      <c r="L58" s="216"/>
      <c r="M58" s="215"/>
      <c r="N58" s="215"/>
      <c r="O58" s="215"/>
      <c r="P58" s="217"/>
    </row>
    <row r="59" spans="1:19" hidden="1" x14ac:dyDescent="0.2">
      <c r="A59" s="205">
        <v>2</v>
      </c>
      <c r="B59" s="215" t="s">
        <v>935</v>
      </c>
      <c r="C59" s="206"/>
      <c r="D59" s="205"/>
      <c r="E59" s="205"/>
      <c r="F59" s="205">
        <v>0</v>
      </c>
      <c r="G59" s="205"/>
      <c r="H59" s="261">
        <v>0</v>
      </c>
      <c r="I59" s="215"/>
      <c r="J59" s="215"/>
      <c r="K59" s="215"/>
      <c r="L59" s="216"/>
      <c r="M59" s="215"/>
      <c r="N59" s="215"/>
      <c r="O59" s="215"/>
      <c r="P59" s="217"/>
    </row>
    <row r="60" spans="1:19" hidden="1" x14ac:dyDescent="0.2">
      <c r="A60" s="205"/>
      <c r="B60" s="215" t="s">
        <v>920</v>
      </c>
      <c r="C60" s="206"/>
      <c r="D60" s="205"/>
      <c r="E60" s="205"/>
      <c r="F60" s="205">
        <v>0</v>
      </c>
      <c r="G60" s="205"/>
      <c r="H60" s="261">
        <v>0</v>
      </c>
      <c r="I60" s="215"/>
      <c r="J60" s="215"/>
      <c r="K60" s="215"/>
      <c r="L60" s="216"/>
      <c r="M60" s="215"/>
      <c r="N60" s="215"/>
      <c r="O60" s="215"/>
      <c r="P60" s="217"/>
    </row>
    <row r="61" spans="1:19" hidden="1" x14ac:dyDescent="0.2">
      <c r="A61" s="211" t="s">
        <v>938</v>
      </c>
      <c r="B61" s="209" t="s">
        <v>934</v>
      </c>
      <c r="C61" s="206"/>
      <c r="D61" s="205"/>
      <c r="E61" s="205"/>
      <c r="F61" s="205">
        <v>0</v>
      </c>
      <c r="G61" s="205"/>
      <c r="H61" s="261">
        <v>0</v>
      </c>
      <c r="I61" s="215"/>
      <c r="J61" s="215"/>
      <c r="K61" s="215"/>
      <c r="L61" s="216"/>
      <c r="M61" s="215"/>
      <c r="N61" s="215"/>
      <c r="O61" s="215"/>
      <c r="P61" s="217"/>
    </row>
    <row r="62" spans="1:19" hidden="1" x14ac:dyDescent="0.2">
      <c r="A62" s="205">
        <v>1</v>
      </c>
      <c r="B62" s="215" t="s">
        <v>935</v>
      </c>
      <c r="C62" s="206"/>
      <c r="D62" s="205"/>
      <c r="E62" s="205"/>
      <c r="F62" s="205">
        <v>0</v>
      </c>
      <c r="G62" s="205"/>
      <c r="H62" s="261">
        <v>0</v>
      </c>
      <c r="I62" s="215"/>
      <c r="J62" s="215"/>
      <c r="K62" s="215"/>
      <c r="L62" s="216"/>
      <c r="M62" s="215"/>
      <c r="N62" s="215"/>
      <c r="O62" s="215"/>
      <c r="P62" s="217"/>
    </row>
    <row r="63" spans="1:19" hidden="1" x14ac:dyDescent="0.2">
      <c r="A63" s="205">
        <v>2</v>
      </c>
      <c r="B63" s="215" t="s">
        <v>935</v>
      </c>
      <c r="C63" s="206"/>
      <c r="D63" s="205"/>
      <c r="E63" s="205"/>
      <c r="F63" s="205">
        <v>0</v>
      </c>
      <c r="G63" s="205"/>
      <c r="H63" s="261">
        <v>0</v>
      </c>
      <c r="I63" s="215"/>
      <c r="J63" s="215"/>
      <c r="K63" s="215"/>
      <c r="L63" s="216"/>
      <c r="M63" s="215"/>
      <c r="N63" s="215"/>
      <c r="O63" s="215"/>
      <c r="P63" s="217"/>
    </row>
    <row r="64" spans="1:19" hidden="1" x14ac:dyDescent="0.2">
      <c r="A64" s="205"/>
      <c r="B64" s="215" t="s">
        <v>920</v>
      </c>
      <c r="C64" s="206"/>
      <c r="D64" s="205"/>
      <c r="E64" s="205"/>
      <c r="F64" s="205">
        <v>0</v>
      </c>
      <c r="G64" s="205"/>
      <c r="H64" s="261">
        <v>0</v>
      </c>
      <c r="I64" s="215"/>
      <c r="J64" s="215"/>
      <c r="K64" s="215"/>
      <c r="L64" s="216"/>
      <c r="M64" s="215"/>
      <c r="N64" s="215"/>
      <c r="O64" s="215"/>
      <c r="P64" s="217"/>
    </row>
    <row r="65" spans="1:26" hidden="1" x14ac:dyDescent="0.2">
      <c r="A65" s="205"/>
      <c r="B65" s="215"/>
      <c r="C65" s="206"/>
      <c r="D65" s="205"/>
      <c r="E65" s="205"/>
      <c r="F65" s="205"/>
      <c r="G65" s="205"/>
      <c r="H65" s="261"/>
      <c r="I65" s="215"/>
      <c r="J65" s="215"/>
      <c r="K65" s="215"/>
      <c r="L65" s="216"/>
      <c r="M65" s="215"/>
      <c r="N65" s="215"/>
      <c r="O65" s="215"/>
      <c r="P65" s="217"/>
    </row>
    <row r="66" spans="1:26" hidden="1" x14ac:dyDescent="0.2">
      <c r="A66" s="205"/>
      <c r="B66" s="215"/>
      <c r="C66" s="206"/>
      <c r="D66" s="205"/>
      <c r="E66" s="205"/>
      <c r="F66" s="205"/>
      <c r="G66" s="205"/>
      <c r="H66" s="261"/>
      <c r="I66" s="215"/>
      <c r="J66" s="215"/>
      <c r="K66" s="215"/>
      <c r="L66" s="216"/>
      <c r="M66" s="215"/>
      <c r="N66" s="215"/>
      <c r="O66" s="215"/>
      <c r="P66" s="217"/>
    </row>
    <row r="67" spans="1:26" hidden="1" x14ac:dyDescent="0.2">
      <c r="A67" s="205"/>
      <c r="B67" s="208"/>
      <c r="C67" s="206"/>
      <c r="D67" s="205"/>
      <c r="E67" s="205"/>
      <c r="F67" s="205"/>
      <c r="G67" s="205"/>
      <c r="H67" s="261"/>
      <c r="I67" s="215"/>
      <c r="J67" s="215"/>
      <c r="K67" s="215"/>
      <c r="L67" s="216"/>
      <c r="M67" s="215"/>
      <c r="N67" s="215"/>
      <c r="O67" s="215"/>
      <c r="P67" s="215"/>
    </row>
    <row r="68" spans="1:26" s="214" customFormat="1" x14ac:dyDescent="0.2">
      <c r="A68" s="211" t="s">
        <v>925</v>
      </c>
      <c r="B68" s="209" t="s">
        <v>967</v>
      </c>
      <c r="C68" s="212"/>
      <c r="D68" s="211"/>
      <c r="E68" s="211"/>
      <c r="F68" s="211">
        <v>3000</v>
      </c>
      <c r="G68" s="211"/>
      <c r="H68" s="260">
        <v>3000</v>
      </c>
      <c r="I68" s="209">
        <f t="shared" ref="I68:O68" si="9">I69</f>
        <v>0</v>
      </c>
      <c r="J68" s="209">
        <f t="shared" si="9"/>
        <v>0</v>
      </c>
      <c r="K68" s="209">
        <f t="shared" si="9"/>
        <v>0</v>
      </c>
      <c r="L68" s="209">
        <f t="shared" si="9"/>
        <v>105</v>
      </c>
      <c r="M68" s="209">
        <f t="shared" si="9"/>
        <v>0</v>
      </c>
      <c r="N68" s="209">
        <f t="shared" si="9"/>
        <v>0</v>
      </c>
      <c r="O68" s="209">
        <f t="shared" si="9"/>
        <v>0</v>
      </c>
      <c r="P68" s="213"/>
      <c r="Q68" s="235"/>
      <c r="S68" s="256"/>
    </row>
    <row r="69" spans="1:26" ht="39" customHeight="1" x14ac:dyDescent="0.25">
      <c r="A69" s="228">
        <v>1</v>
      </c>
      <c r="B69" s="251" t="s">
        <v>968</v>
      </c>
      <c r="C69" s="228" t="s">
        <v>940</v>
      </c>
      <c r="D69" s="227"/>
      <c r="E69" s="205" t="s">
        <v>984</v>
      </c>
      <c r="F69" s="227">
        <v>3000</v>
      </c>
      <c r="G69" s="227"/>
      <c r="H69" s="261">
        <v>2836</v>
      </c>
      <c r="I69" s="232"/>
      <c r="J69" s="227"/>
      <c r="K69" s="227"/>
      <c r="L69" s="231">
        <v>105</v>
      </c>
      <c r="M69" s="227"/>
      <c r="N69" s="227"/>
      <c r="O69" s="227"/>
      <c r="P69" s="227"/>
    </row>
    <row r="70" spans="1:26" x14ac:dyDescent="0.2">
      <c r="Y70" s="252">
        <f>SUM(Y16:Y69)</f>
        <v>10934.745984000001</v>
      </c>
      <c r="Z70" s="252">
        <f>SUM(Y70)</f>
        <v>10934.745984000001</v>
      </c>
    </row>
  </sheetData>
  <mergeCells count="24">
    <mergeCell ref="A6:A9"/>
    <mergeCell ref="B6:B9"/>
    <mergeCell ref="C6:C9"/>
    <mergeCell ref="D6:D9"/>
    <mergeCell ref="E6:E9"/>
    <mergeCell ref="A1:B1"/>
    <mergeCell ref="A2:P2"/>
    <mergeCell ref="A3:P3"/>
    <mergeCell ref="A4:P4"/>
    <mergeCell ref="J5:P5"/>
    <mergeCell ref="I8:L8"/>
    <mergeCell ref="M8:O8"/>
    <mergeCell ref="T8:W8"/>
    <mergeCell ref="X8:Z8"/>
    <mergeCell ref="F6:F9"/>
    <mergeCell ref="G6:G9"/>
    <mergeCell ref="H6:O6"/>
    <mergeCell ref="P6:P9"/>
    <mergeCell ref="Q6:Q9"/>
    <mergeCell ref="S6:Z6"/>
    <mergeCell ref="H7:H9"/>
    <mergeCell ref="I7:O7"/>
    <mergeCell ref="S7:S9"/>
    <mergeCell ref="T7:Z7"/>
  </mergeCells>
  <pageMargins left="0.7" right="0.7" top="0.75" bottom="0.75" header="0.3" footer="0.3"/>
  <pageSetup paperSize="9" scale="7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4"/>
  <sheetViews>
    <sheetView tabSelected="1" zoomScale="86" zoomScaleNormal="86" workbookViewId="0">
      <pane xSplit="2" ySplit="17" topLeftCell="C18" activePane="bottomRight" state="frozen"/>
      <selection pane="topRight" activeCell="C1" sqref="C1"/>
      <selection pane="bottomLeft" activeCell="A18" sqref="A18"/>
      <selection pane="bottomRight" activeCell="B64" sqref="B64"/>
    </sheetView>
  </sheetViews>
  <sheetFormatPr defaultColWidth="11.83203125" defaultRowHeight="15" x14ac:dyDescent="0.2"/>
  <cols>
    <col min="1" max="1" width="5.5" style="200" customWidth="1"/>
    <col min="2" max="2" width="50" style="201" customWidth="1"/>
    <col min="3" max="3" width="11.83203125" style="200"/>
    <col min="4" max="4" width="20.83203125" style="201" customWidth="1"/>
    <col min="5" max="5" width="42.33203125" style="201" customWidth="1"/>
    <col min="6" max="6" width="11.6640625" style="201" customWidth="1"/>
    <col min="7" max="7" width="8" style="201" customWidth="1"/>
    <col min="8" max="8" width="10.83203125" style="201" customWidth="1"/>
    <col min="9" max="9" width="10.33203125" style="201" customWidth="1"/>
    <col min="10" max="10" width="11.5" style="201" customWidth="1"/>
    <col min="11" max="11" width="9.6640625" style="201" customWidth="1"/>
    <col min="12" max="12" width="10.5" style="202" customWidth="1"/>
    <col min="13" max="15" width="12" style="201" hidden="1" customWidth="1"/>
    <col min="16" max="16" width="12.83203125" style="201" customWidth="1"/>
    <col min="17" max="17" width="34" style="233" hidden="1" customWidth="1"/>
    <col min="18" max="28" width="0" style="201" hidden="1" customWidth="1"/>
    <col min="29" max="16384" width="11.83203125" style="201"/>
  </cols>
  <sheetData>
    <row r="1" spans="1:28" x14ac:dyDescent="0.2">
      <c r="A1" s="389" t="s">
        <v>900</v>
      </c>
      <c r="B1" s="389"/>
      <c r="H1" s="325">
        <v>54058</v>
      </c>
      <c r="I1" s="249">
        <f>H1-H14</f>
        <v>0.25401599999895552</v>
      </c>
    </row>
    <row r="2" spans="1:28" x14ac:dyDescent="0.2">
      <c r="A2" s="390" t="s">
        <v>901</v>
      </c>
      <c r="B2" s="390"/>
      <c r="C2" s="390"/>
      <c r="D2" s="390"/>
      <c r="E2" s="390"/>
      <c r="F2" s="390"/>
      <c r="G2" s="390"/>
      <c r="H2" s="390"/>
      <c r="I2" s="390"/>
      <c r="J2" s="390"/>
      <c r="K2" s="390"/>
      <c r="L2" s="390"/>
      <c r="M2" s="390"/>
      <c r="N2" s="390"/>
      <c r="O2" s="390"/>
      <c r="P2" s="390"/>
    </row>
    <row r="3" spans="1:28" ht="45.75" customHeight="1" x14ac:dyDescent="0.2">
      <c r="A3" s="391" t="s">
        <v>902</v>
      </c>
      <c r="B3" s="391"/>
      <c r="C3" s="391"/>
      <c r="D3" s="391"/>
      <c r="E3" s="391"/>
      <c r="F3" s="391"/>
      <c r="G3" s="391"/>
      <c r="H3" s="391"/>
      <c r="I3" s="391"/>
      <c r="J3" s="391"/>
      <c r="K3" s="391"/>
      <c r="L3" s="391"/>
      <c r="M3" s="391"/>
      <c r="N3" s="391"/>
      <c r="O3" s="391"/>
      <c r="P3" s="391"/>
    </row>
    <row r="4" spans="1:28" ht="21.75" customHeight="1" x14ac:dyDescent="0.2">
      <c r="A4" s="392" t="s">
        <v>994</v>
      </c>
      <c r="B4" s="392"/>
      <c r="C4" s="392"/>
      <c r="D4" s="392"/>
      <c r="E4" s="392"/>
      <c r="F4" s="392"/>
      <c r="G4" s="392"/>
      <c r="H4" s="392"/>
      <c r="I4" s="392"/>
      <c r="J4" s="392"/>
      <c r="K4" s="392"/>
      <c r="L4" s="392"/>
      <c r="M4" s="392"/>
      <c r="N4" s="392"/>
      <c r="O4" s="392"/>
      <c r="P4" s="392"/>
    </row>
    <row r="5" spans="1:28" x14ac:dyDescent="0.2">
      <c r="J5" s="395" t="s">
        <v>903</v>
      </c>
      <c r="K5" s="395"/>
      <c r="L5" s="395"/>
      <c r="M5" s="395"/>
      <c r="N5" s="395"/>
      <c r="O5" s="395"/>
      <c r="P5" s="395"/>
      <c r="Q5" s="246">
        <v>54058</v>
      </c>
      <c r="R5" s="247">
        <f>H14-Q5</f>
        <v>-0.25401599999895552</v>
      </c>
      <c r="S5" s="247"/>
      <c r="T5" s="247"/>
      <c r="U5" s="247"/>
      <c r="V5" s="247"/>
      <c r="W5" s="247"/>
      <c r="X5" s="247"/>
    </row>
    <row r="6" spans="1:28" hidden="1" x14ac:dyDescent="0.2">
      <c r="A6" s="228"/>
      <c r="B6" s="227"/>
      <c r="C6" s="228"/>
      <c r="D6" s="227"/>
      <c r="E6" s="227"/>
      <c r="F6" s="227"/>
      <c r="G6" s="227"/>
      <c r="H6" s="227"/>
      <c r="I6" s="227"/>
      <c r="J6" s="326"/>
      <c r="K6" s="326"/>
      <c r="L6" s="326"/>
      <c r="M6" s="326"/>
      <c r="N6" s="326"/>
      <c r="O6" s="326"/>
      <c r="P6" s="326"/>
      <c r="Q6" s="246"/>
      <c r="R6" s="247"/>
      <c r="S6" s="247"/>
      <c r="T6" s="247"/>
      <c r="U6" s="247"/>
      <c r="V6" s="247"/>
      <c r="W6" s="247"/>
      <c r="X6" s="247"/>
    </row>
    <row r="7" spans="1:28" hidden="1" x14ac:dyDescent="0.2">
      <c r="A7" s="228"/>
      <c r="B7" s="227"/>
      <c r="C7" s="228"/>
      <c r="D7" s="227"/>
      <c r="E7" s="227"/>
      <c r="F7" s="227"/>
      <c r="G7" s="227"/>
      <c r="H7" s="227"/>
      <c r="I7" s="227"/>
      <c r="J7" s="326"/>
      <c r="K7" s="326"/>
      <c r="L7" s="326"/>
      <c r="M7" s="326"/>
      <c r="N7" s="326"/>
      <c r="O7" s="326"/>
      <c r="P7" s="326"/>
      <c r="Q7" s="246"/>
      <c r="R7" s="247"/>
      <c r="S7" s="247"/>
      <c r="T7" s="247"/>
      <c r="U7" s="247"/>
      <c r="V7" s="247"/>
      <c r="W7" s="247"/>
      <c r="X7" s="247"/>
    </row>
    <row r="8" spans="1:28" hidden="1" x14ac:dyDescent="0.2">
      <c r="A8" s="228"/>
      <c r="B8" s="227"/>
      <c r="C8" s="228"/>
      <c r="D8" s="227"/>
      <c r="E8" s="227"/>
      <c r="F8" s="227"/>
      <c r="G8" s="227"/>
      <c r="H8" s="227"/>
      <c r="I8" s="227"/>
      <c r="J8" s="327">
        <f>J14-J9</f>
        <v>0</v>
      </c>
      <c r="K8" s="326"/>
      <c r="L8" s="326"/>
      <c r="M8" s="326"/>
      <c r="N8" s="326"/>
      <c r="O8" s="326"/>
      <c r="P8" s="326"/>
      <c r="Q8" s="246"/>
      <c r="R8" s="247"/>
      <c r="S8" s="247"/>
      <c r="T8" s="247"/>
      <c r="U8" s="247"/>
      <c r="V8" s="247"/>
      <c r="W8" s="247"/>
      <c r="X8" s="247"/>
    </row>
    <row r="9" spans="1:28" hidden="1" x14ac:dyDescent="0.2">
      <c r="A9" s="228"/>
      <c r="B9" s="227"/>
      <c r="C9" s="228"/>
      <c r="D9" s="227"/>
      <c r="E9" s="227"/>
      <c r="F9" s="227"/>
      <c r="G9" s="227"/>
      <c r="H9" s="227"/>
      <c r="I9" s="227">
        <v>34908</v>
      </c>
      <c r="J9" s="326">
        <v>14314</v>
      </c>
      <c r="K9" s="326"/>
      <c r="L9" s="326"/>
      <c r="M9" s="326"/>
      <c r="N9" s="326"/>
      <c r="O9" s="326"/>
      <c r="P9" s="326"/>
      <c r="Q9" s="246"/>
      <c r="R9" s="247"/>
      <c r="S9" s="247"/>
      <c r="T9" s="247"/>
      <c r="U9" s="247"/>
      <c r="V9" s="247"/>
      <c r="W9" s="247"/>
      <c r="X9" s="247"/>
    </row>
    <row r="10" spans="1:28" x14ac:dyDescent="0.2">
      <c r="A10" s="382" t="s">
        <v>360</v>
      </c>
      <c r="B10" s="382" t="s">
        <v>904</v>
      </c>
      <c r="C10" s="394" t="s">
        <v>905</v>
      </c>
      <c r="D10" s="382" t="s">
        <v>906</v>
      </c>
      <c r="E10" s="382" t="s">
        <v>144</v>
      </c>
      <c r="F10" s="373" t="s">
        <v>907</v>
      </c>
      <c r="G10" s="376" t="s">
        <v>908</v>
      </c>
      <c r="H10" s="379" t="s">
        <v>909</v>
      </c>
      <c r="I10" s="380"/>
      <c r="J10" s="380"/>
      <c r="K10" s="380"/>
      <c r="L10" s="380"/>
      <c r="M10" s="380"/>
      <c r="N10" s="380"/>
      <c r="O10" s="381"/>
      <c r="P10" s="382" t="s">
        <v>146</v>
      </c>
      <c r="Q10" s="383" t="s">
        <v>370</v>
      </c>
      <c r="S10" s="379" t="s">
        <v>995</v>
      </c>
      <c r="T10" s="380"/>
      <c r="U10" s="380"/>
      <c r="V10" s="380"/>
      <c r="W10" s="380"/>
      <c r="X10" s="380"/>
      <c r="Y10" s="380"/>
      <c r="Z10" s="381"/>
    </row>
    <row r="11" spans="1:28" x14ac:dyDescent="0.2">
      <c r="A11" s="382"/>
      <c r="B11" s="382"/>
      <c r="C11" s="394"/>
      <c r="D11" s="382"/>
      <c r="E11" s="382"/>
      <c r="F11" s="374"/>
      <c r="G11" s="377"/>
      <c r="H11" s="382" t="s">
        <v>910</v>
      </c>
      <c r="I11" s="385" t="s">
        <v>911</v>
      </c>
      <c r="J11" s="386"/>
      <c r="K11" s="386"/>
      <c r="L11" s="386"/>
      <c r="M11" s="386"/>
      <c r="N11" s="386"/>
      <c r="O11" s="387"/>
      <c r="P11" s="382"/>
      <c r="Q11" s="383"/>
      <c r="S11" s="382" t="s">
        <v>910</v>
      </c>
      <c r="T11" s="385" t="s">
        <v>911</v>
      </c>
      <c r="U11" s="386"/>
      <c r="V11" s="386"/>
      <c r="W11" s="386"/>
      <c r="X11" s="386"/>
      <c r="Y11" s="386"/>
      <c r="Z11" s="387"/>
    </row>
    <row r="12" spans="1:28" x14ac:dyDescent="0.2">
      <c r="A12" s="382"/>
      <c r="B12" s="382"/>
      <c r="C12" s="394"/>
      <c r="D12" s="382"/>
      <c r="E12" s="382"/>
      <c r="F12" s="374"/>
      <c r="G12" s="377"/>
      <c r="H12" s="382"/>
      <c r="I12" s="370" t="s">
        <v>912</v>
      </c>
      <c r="J12" s="371"/>
      <c r="K12" s="371"/>
      <c r="L12" s="372"/>
      <c r="M12" s="370" t="s">
        <v>913</v>
      </c>
      <c r="N12" s="371"/>
      <c r="O12" s="372"/>
      <c r="P12" s="382"/>
      <c r="Q12" s="383"/>
      <c r="S12" s="382"/>
      <c r="T12" s="370" t="s">
        <v>912</v>
      </c>
      <c r="U12" s="371"/>
      <c r="V12" s="371"/>
      <c r="W12" s="372"/>
      <c r="X12" s="370" t="s">
        <v>913</v>
      </c>
      <c r="Y12" s="371"/>
      <c r="Z12" s="372"/>
    </row>
    <row r="13" spans="1:28" ht="45" x14ac:dyDescent="0.2">
      <c r="A13" s="382"/>
      <c r="B13" s="382"/>
      <c r="C13" s="394"/>
      <c r="D13" s="382"/>
      <c r="E13" s="382"/>
      <c r="F13" s="375"/>
      <c r="G13" s="378"/>
      <c r="H13" s="382"/>
      <c r="I13" s="205" t="s">
        <v>914</v>
      </c>
      <c r="J13" s="206" t="s">
        <v>915</v>
      </c>
      <c r="K13" s="206" t="s">
        <v>916</v>
      </c>
      <c r="L13" s="207" t="s">
        <v>917</v>
      </c>
      <c r="M13" s="206" t="s">
        <v>918</v>
      </c>
      <c r="N13" s="206" t="s">
        <v>919</v>
      </c>
      <c r="O13" s="206" t="s">
        <v>920</v>
      </c>
      <c r="P13" s="382"/>
      <c r="Q13" s="383"/>
      <c r="S13" s="382"/>
      <c r="T13" s="205" t="s">
        <v>914</v>
      </c>
      <c r="U13" s="206" t="s">
        <v>915</v>
      </c>
      <c r="V13" s="206" t="s">
        <v>916</v>
      </c>
      <c r="W13" s="207" t="s">
        <v>917</v>
      </c>
      <c r="X13" s="206" t="s">
        <v>918</v>
      </c>
      <c r="Y13" s="206" t="s">
        <v>919</v>
      </c>
      <c r="Z13" s="206" t="s">
        <v>920</v>
      </c>
    </row>
    <row r="14" spans="1:28" x14ac:dyDescent="0.2">
      <c r="A14" s="203"/>
      <c r="B14" s="208" t="s">
        <v>921</v>
      </c>
      <c r="C14" s="204"/>
      <c r="D14" s="203"/>
      <c r="E14" s="203"/>
      <c r="F14" s="208">
        <f t="shared" ref="F14:L14" si="0">F15+F79</f>
        <v>88317.745984000008</v>
      </c>
      <c r="G14" s="208">
        <f t="shared" si="0"/>
        <v>0</v>
      </c>
      <c r="H14" s="208">
        <f t="shared" si="0"/>
        <v>54057.745984000001</v>
      </c>
      <c r="I14" s="208">
        <f t="shared" si="0"/>
        <v>34907.745984000001</v>
      </c>
      <c r="J14" s="208">
        <f t="shared" si="0"/>
        <v>14314</v>
      </c>
      <c r="K14" s="208">
        <f t="shared" si="0"/>
        <v>4836</v>
      </c>
      <c r="L14" s="208">
        <f t="shared" si="0"/>
        <v>6000</v>
      </c>
      <c r="M14" s="208"/>
      <c r="N14" s="208"/>
      <c r="O14" s="208"/>
      <c r="P14" s="208"/>
      <c r="AB14" s="252">
        <f>I14+J14+K14-H14</f>
        <v>0</v>
      </c>
    </row>
    <row r="15" spans="1:28" x14ac:dyDescent="0.2">
      <c r="A15" s="203" t="s">
        <v>922</v>
      </c>
      <c r="B15" s="208" t="s">
        <v>923</v>
      </c>
      <c r="C15" s="204"/>
      <c r="D15" s="203"/>
      <c r="E15" s="203"/>
      <c r="F15" s="208">
        <f>F16</f>
        <v>74677.745984000008</v>
      </c>
      <c r="G15" s="208">
        <f t="shared" ref="G15:L15" si="1">G16</f>
        <v>0</v>
      </c>
      <c r="H15" s="208">
        <f t="shared" si="1"/>
        <v>41360.745984000001</v>
      </c>
      <c r="I15" s="208">
        <f t="shared" si="1"/>
        <v>22210.745984000001</v>
      </c>
      <c r="J15" s="208">
        <f t="shared" si="1"/>
        <v>14314</v>
      </c>
      <c r="K15" s="208">
        <f t="shared" si="1"/>
        <v>4836</v>
      </c>
      <c r="L15" s="208">
        <f t="shared" si="1"/>
        <v>5714</v>
      </c>
      <c r="M15" s="208"/>
      <c r="N15" s="208"/>
      <c r="O15" s="208"/>
      <c r="P15" s="208"/>
      <c r="AB15" s="252">
        <f t="shared" ref="AB15:AB78" si="2">I15+J15+K15-H15</f>
        <v>0</v>
      </c>
    </row>
    <row r="16" spans="1:28" s="210" customFormat="1" x14ac:dyDescent="0.2">
      <c r="A16" s="203" t="s">
        <v>169</v>
      </c>
      <c r="B16" s="208" t="s">
        <v>924</v>
      </c>
      <c r="C16" s="204"/>
      <c r="D16" s="203"/>
      <c r="E16" s="203"/>
      <c r="F16" s="208">
        <f t="shared" ref="F16:L16" si="3">F17+F54+F76</f>
        <v>74677.745984000008</v>
      </c>
      <c r="G16" s="208">
        <f t="shared" si="3"/>
        <v>0</v>
      </c>
      <c r="H16" s="208">
        <f t="shared" si="3"/>
        <v>41360.745984000001</v>
      </c>
      <c r="I16" s="208">
        <f t="shared" si="3"/>
        <v>22210.745984000001</v>
      </c>
      <c r="J16" s="208">
        <f t="shared" si="3"/>
        <v>14314</v>
      </c>
      <c r="K16" s="208">
        <f t="shared" si="3"/>
        <v>4836</v>
      </c>
      <c r="L16" s="208">
        <f t="shared" si="3"/>
        <v>5714</v>
      </c>
      <c r="M16" s="208"/>
      <c r="N16" s="208"/>
      <c r="O16" s="208"/>
      <c r="P16" s="208"/>
      <c r="Q16" s="234"/>
      <c r="AB16" s="252">
        <f t="shared" si="2"/>
        <v>0</v>
      </c>
    </row>
    <row r="17" spans="1:28" s="214" customFormat="1" x14ac:dyDescent="0.2">
      <c r="A17" s="211" t="s">
        <v>925</v>
      </c>
      <c r="B17" s="209" t="s">
        <v>926</v>
      </c>
      <c r="C17" s="212"/>
      <c r="D17" s="211"/>
      <c r="E17" s="211"/>
      <c r="F17" s="209">
        <f t="shared" ref="F17:J17" si="4">SUM(F18:F53)</f>
        <v>52344.745984000001</v>
      </c>
      <c r="G17" s="209">
        <f t="shared" si="4"/>
        <v>0</v>
      </c>
      <c r="H17" s="209">
        <f t="shared" si="4"/>
        <v>25155.745984000001</v>
      </c>
      <c r="I17" s="209">
        <f t="shared" si="4"/>
        <v>19677.745984000001</v>
      </c>
      <c r="J17" s="209">
        <f t="shared" si="4"/>
        <v>4870</v>
      </c>
      <c r="K17" s="209">
        <f>SUM(K18:K53)</f>
        <v>608</v>
      </c>
      <c r="L17" s="209">
        <f>SUM(L18:L53)</f>
        <v>4232</v>
      </c>
      <c r="M17" s="209">
        <f t="shared" ref="M17:O17" si="5">SUM(M18:M33)</f>
        <v>0</v>
      </c>
      <c r="N17" s="209">
        <f t="shared" si="5"/>
        <v>0</v>
      </c>
      <c r="O17" s="209">
        <f t="shared" si="5"/>
        <v>0</v>
      </c>
      <c r="P17" s="213"/>
      <c r="Q17" s="235"/>
      <c r="AB17" s="252">
        <f t="shared" si="2"/>
        <v>0</v>
      </c>
    </row>
    <row r="18" spans="1:28" ht="80.25" customHeight="1" x14ac:dyDescent="0.2">
      <c r="A18" s="205">
        <v>1</v>
      </c>
      <c r="B18" s="215" t="s">
        <v>427</v>
      </c>
      <c r="C18" s="206" t="s">
        <v>939</v>
      </c>
      <c r="D18" s="205" t="s">
        <v>428</v>
      </c>
      <c r="E18" s="205" t="s">
        <v>977</v>
      </c>
      <c r="F18" s="205">
        <v>3000</v>
      </c>
      <c r="G18" s="205">
        <v>0</v>
      </c>
      <c r="H18" s="215">
        <v>2784</v>
      </c>
      <c r="I18" s="215">
        <f t="shared" ref="I18:I25" si="6">H18</f>
        <v>2784</v>
      </c>
      <c r="J18" s="215"/>
      <c r="K18" s="215"/>
      <c r="L18" s="216">
        <v>120</v>
      </c>
      <c r="M18" s="215"/>
      <c r="N18" s="215"/>
      <c r="O18" s="215"/>
      <c r="P18" s="217"/>
      <c r="Q18" s="233">
        <v>188</v>
      </c>
      <c r="S18" s="252">
        <f>K18+J18+I18-H18</f>
        <v>0</v>
      </c>
      <c r="AB18" s="252">
        <f t="shared" si="2"/>
        <v>0</v>
      </c>
    </row>
    <row r="19" spans="1:28" ht="45" x14ac:dyDescent="0.2">
      <c r="A19" s="205">
        <v>2</v>
      </c>
      <c r="B19" s="215" t="s">
        <v>626</v>
      </c>
      <c r="C19" s="206" t="s">
        <v>940</v>
      </c>
      <c r="D19" s="205" t="s">
        <v>428</v>
      </c>
      <c r="E19" s="205" t="s">
        <v>941</v>
      </c>
      <c r="F19" s="205">
        <v>1500</v>
      </c>
      <c r="G19" s="205"/>
      <c r="H19" s="215">
        <v>1284</v>
      </c>
      <c r="I19" s="215">
        <f t="shared" si="6"/>
        <v>1284</v>
      </c>
      <c r="J19" s="215"/>
      <c r="K19" s="215"/>
      <c r="L19" s="216">
        <v>120</v>
      </c>
      <c r="M19" s="215"/>
      <c r="N19" s="215"/>
      <c r="O19" s="215"/>
      <c r="P19" s="217"/>
      <c r="S19" s="252">
        <f t="shared" ref="S19:S102" si="7">K19+J19+I19-H19</f>
        <v>0</v>
      </c>
      <c r="AB19" s="252">
        <f t="shared" si="2"/>
        <v>0</v>
      </c>
    </row>
    <row r="20" spans="1:28" ht="36.75" customHeight="1" x14ac:dyDescent="0.2">
      <c r="A20" s="205">
        <v>3</v>
      </c>
      <c r="B20" s="225" t="s">
        <v>942</v>
      </c>
      <c r="C20" s="206" t="s">
        <v>944</v>
      </c>
      <c r="D20" s="205" t="s">
        <v>377</v>
      </c>
      <c r="E20" s="205" t="s">
        <v>986</v>
      </c>
      <c r="F20" s="205">
        <v>1500</v>
      </c>
      <c r="G20" s="205"/>
      <c r="H20" s="215">
        <v>1494</v>
      </c>
      <c r="I20" s="215">
        <f t="shared" si="6"/>
        <v>1494</v>
      </c>
      <c r="J20" s="215"/>
      <c r="K20" s="215"/>
      <c r="L20" s="216">
        <v>4</v>
      </c>
      <c r="M20" s="215"/>
      <c r="N20" s="215"/>
      <c r="O20" s="215"/>
      <c r="P20" s="217"/>
      <c r="S20" s="252">
        <f t="shared" si="7"/>
        <v>0</v>
      </c>
      <c r="Y20" s="252">
        <f>F20</f>
        <v>1500</v>
      </c>
      <c r="Z20" s="252">
        <f>SUM(Y20)</f>
        <v>1500</v>
      </c>
      <c r="AB20" s="252">
        <f t="shared" si="2"/>
        <v>0</v>
      </c>
    </row>
    <row r="21" spans="1:28" ht="54.75" customHeight="1" x14ac:dyDescent="0.2">
      <c r="A21" s="205">
        <v>4</v>
      </c>
      <c r="B21" s="225" t="s">
        <v>985</v>
      </c>
      <c r="C21" s="206" t="s">
        <v>939</v>
      </c>
      <c r="D21" s="205" t="s">
        <v>377</v>
      </c>
      <c r="E21" s="205" t="s">
        <v>945</v>
      </c>
      <c r="F21" s="205">
        <v>2500</v>
      </c>
      <c r="G21" s="205"/>
      <c r="H21" s="215">
        <v>2490</v>
      </c>
      <c r="I21" s="215">
        <f t="shared" si="6"/>
        <v>2490</v>
      </c>
      <c r="J21" s="215"/>
      <c r="K21" s="215"/>
      <c r="L21" s="216">
        <v>5</v>
      </c>
      <c r="M21" s="215"/>
      <c r="N21" s="215"/>
      <c r="O21" s="215"/>
      <c r="P21" s="217"/>
      <c r="S21" s="252">
        <f t="shared" si="7"/>
        <v>0</v>
      </c>
      <c r="AB21" s="252">
        <f t="shared" si="2"/>
        <v>0</v>
      </c>
    </row>
    <row r="22" spans="1:28" ht="45" x14ac:dyDescent="0.2">
      <c r="A22" s="205">
        <v>5</v>
      </c>
      <c r="B22" s="225" t="s">
        <v>369</v>
      </c>
      <c r="C22" s="206" t="s">
        <v>946</v>
      </c>
      <c r="D22" s="205" t="s">
        <v>397</v>
      </c>
      <c r="E22" s="205" t="s">
        <v>947</v>
      </c>
      <c r="F22" s="205">
        <v>1800</v>
      </c>
      <c r="G22" s="205"/>
      <c r="H22" s="215">
        <v>1602</v>
      </c>
      <c r="I22" s="215">
        <f t="shared" si="6"/>
        <v>1602</v>
      </c>
      <c r="J22" s="215"/>
      <c r="K22" s="215"/>
      <c r="L22" s="216">
        <v>127</v>
      </c>
      <c r="M22" s="215"/>
      <c r="N22" s="215"/>
      <c r="O22" s="215"/>
      <c r="P22" s="217"/>
      <c r="S22" s="252">
        <f t="shared" si="7"/>
        <v>0</v>
      </c>
      <c r="Y22" s="252">
        <f>F22</f>
        <v>1800</v>
      </c>
      <c r="Z22" s="252">
        <f>SUM(Y22)</f>
        <v>1800</v>
      </c>
      <c r="AB22" s="252">
        <f t="shared" si="2"/>
        <v>0</v>
      </c>
    </row>
    <row r="23" spans="1:28" ht="45" x14ac:dyDescent="0.2">
      <c r="A23" s="205">
        <v>6</v>
      </c>
      <c r="B23" s="225" t="s">
        <v>458</v>
      </c>
      <c r="C23" s="206" t="s">
        <v>948</v>
      </c>
      <c r="D23" s="205" t="s">
        <v>432</v>
      </c>
      <c r="E23" s="205" t="s">
        <v>949</v>
      </c>
      <c r="F23" s="205">
        <v>2500</v>
      </c>
      <c r="G23" s="205"/>
      <c r="H23" s="215">
        <v>2302</v>
      </c>
      <c r="I23" s="215">
        <f t="shared" si="6"/>
        <v>2302</v>
      </c>
      <c r="J23" s="215"/>
      <c r="K23" s="215"/>
      <c r="L23" s="216">
        <v>127</v>
      </c>
      <c r="M23" s="215"/>
      <c r="N23" s="215"/>
      <c r="O23" s="215"/>
      <c r="P23" s="217"/>
      <c r="S23" s="252">
        <f t="shared" si="7"/>
        <v>0</v>
      </c>
      <c r="AB23" s="252">
        <f t="shared" si="2"/>
        <v>0</v>
      </c>
    </row>
    <row r="24" spans="1:28" ht="45" x14ac:dyDescent="0.2">
      <c r="A24" s="205">
        <v>7</v>
      </c>
      <c r="B24" s="225" t="s">
        <v>969</v>
      </c>
      <c r="C24" s="206" t="s">
        <v>944</v>
      </c>
      <c r="D24" s="205" t="s">
        <v>970</v>
      </c>
      <c r="E24" s="205" t="s">
        <v>971</v>
      </c>
      <c r="F24" s="205">
        <v>800</v>
      </c>
      <c r="G24" s="205"/>
      <c r="H24" s="215">
        <v>720</v>
      </c>
      <c r="I24" s="215">
        <f t="shared" si="6"/>
        <v>720</v>
      </c>
      <c r="J24" s="215"/>
      <c r="K24" s="215"/>
      <c r="L24" s="216">
        <v>51</v>
      </c>
      <c r="M24" s="215"/>
      <c r="N24" s="215"/>
      <c r="O24" s="215"/>
      <c r="P24" s="217"/>
      <c r="S24" s="252">
        <f t="shared" si="7"/>
        <v>0</v>
      </c>
      <c r="Y24" s="252">
        <f>F24</f>
        <v>800</v>
      </c>
      <c r="Z24" s="252">
        <f>SUM(Y24)</f>
        <v>800</v>
      </c>
      <c r="AB24" s="252">
        <f t="shared" si="2"/>
        <v>0</v>
      </c>
    </row>
    <row r="25" spans="1:28" ht="60" x14ac:dyDescent="0.2">
      <c r="A25" s="205">
        <v>8</v>
      </c>
      <c r="B25" s="225" t="s">
        <v>956</v>
      </c>
      <c r="C25" s="206" t="s">
        <v>944</v>
      </c>
      <c r="D25" s="205" t="s">
        <v>495</v>
      </c>
      <c r="E25" s="205" t="s">
        <v>955</v>
      </c>
      <c r="F25" s="205">
        <v>1300</v>
      </c>
      <c r="G25" s="205"/>
      <c r="H25" s="215">
        <v>1125</v>
      </c>
      <c r="I25" s="215">
        <f t="shared" si="6"/>
        <v>1125</v>
      </c>
      <c r="J25" s="215"/>
      <c r="K25" s="215"/>
      <c r="L25" s="216">
        <v>77</v>
      </c>
      <c r="M25" s="215"/>
      <c r="N25" s="215"/>
      <c r="O25" s="215"/>
      <c r="P25" s="217"/>
      <c r="S25" s="252">
        <f t="shared" si="7"/>
        <v>0</v>
      </c>
      <c r="Y25" s="252">
        <f>F25</f>
        <v>1300</v>
      </c>
      <c r="Z25" s="252">
        <f>SUM(Y25)</f>
        <v>1300</v>
      </c>
      <c r="AB25" s="252">
        <f t="shared" si="2"/>
        <v>0</v>
      </c>
    </row>
    <row r="26" spans="1:28" ht="30" x14ac:dyDescent="0.2">
      <c r="A26" s="205">
        <v>9</v>
      </c>
      <c r="B26" s="225" t="s">
        <v>943</v>
      </c>
      <c r="C26" s="206" t="s">
        <v>944</v>
      </c>
      <c r="D26" s="205" t="s">
        <v>545</v>
      </c>
      <c r="E26" s="225" t="s">
        <v>320</v>
      </c>
      <c r="F26" s="205">
        <v>884.74598399999979</v>
      </c>
      <c r="G26" s="205"/>
      <c r="H26" s="215">
        <v>884.74598399999979</v>
      </c>
      <c r="I26" s="215">
        <v>770.74598399999979</v>
      </c>
      <c r="J26" s="215">
        <v>114</v>
      </c>
      <c r="K26" s="215"/>
      <c r="L26" s="216"/>
      <c r="M26" s="215"/>
      <c r="N26" s="215"/>
      <c r="O26" s="215"/>
      <c r="P26" s="217"/>
      <c r="S26" s="252">
        <f t="shared" si="7"/>
        <v>0</v>
      </c>
      <c r="Y26" s="252">
        <f>F26</f>
        <v>884.74598399999979</v>
      </c>
      <c r="Z26" s="252">
        <f>SUM(Y26)</f>
        <v>884.74598399999979</v>
      </c>
      <c r="AB26" s="252">
        <f t="shared" si="2"/>
        <v>0</v>
      </c>
    </row>
    <row r="27" spans="1:28" ht="60" x14ac:dyDescent="0.2">
      <c r="A27" s="205">
        <v>10</v>
      </c>
      <c r="B27" s="225" t="s">
        <v>972</v>
      </c>
      <c r="C27" s="206" t="s">
        <v>1043</v>
      </c>
      <c r="D27" s="205" t="s">
        <v>495</v>
      </c>
      <c r="E27" s="225" t="s">
        <v>973</v>
      </c>
      <c r="F27" s="205">
        <v>1200</v>
      </c>
      <c r="G27" s="205"/>
      <c r="H27" s="215">
        <f>J27</f>
        <v>400</v>
      </c>
      <c r="I27" s="215"/>
      <c r="J27" s="215">
        <v>400</v>
      </c>
      <c r="K27" s="215"/>
      <c r="L27" s="216">
        <v>78</v>
      </c>
      <c r="M27" s="215"/>
      <c r="N27" s="215"/>
      <c r="O27" s="215"/>
      <c r="P27" s="217"/>
      <c r="S27" s="252">
        <f t="shared" si="7"/>
        <v>0</v>
      </c>
      <c r="AB27" s="252">
        <f t="shared" si="2"/>
        <v>0</v>
      </c>
    </row>
    <row r="28" spans="1:28" ht="63" customHeight="1" x14ac:dyDescent="0.2">
      <c r="A28" s="205">
        <v>11</v>
      </c>
      <c r="B28" s="225" t="s">
        <v>431</v>
      </c>
      <c r="C28" s="206" t="s">
        <v>939</v>
      </c>
      <c r="D28" s="205" t="s">
        <v>432</v>
      </c>
      <c r="E28" s="225" t="s">
        <v>978</v>
      </c>
      <c r="F28" s="205">
        <v>600</v>
      </c>
      <c r="G28" s="205"/>
      <c r="H28" s="215">
        <f>I28</f>
        <v>200</v>
      </c>
      <c r="I28" s="215">
        <v>200</v>
      </c>
      <c r="J28" s="215"/>
      <c r="K28" s="215"/>
      <c r="L28" s="216">
        <v>40</v>
      </c>
      <c r="M28" s="215"/>
      <c r="N28" s="215"/>
      <c r="O28" s="215"/>
      <c r="P28" s="217"/>
      <c r="Q28" s="237"/>
      <c r="S28" s="252">
        <f t="shared" si="7"/>
        <v>0</v>
      </c>
      <c r="Y28" s="252">
        <f>F29</f>
        <v>900</v>
      </c>
      <c r="AB28" s="252">
        <f t="shared" si="2"/>
        <v>0</v>
      </c>
    </row>
    <row r="29" spans="1:28" ht="63" customHeight="1" x14ac:dyDescent="0.2">
      <c r="A29" s="205">
        <v>12</v>
      </c>
      <c r="B29" s="225" t="s">
        <v>435</v>
      </c>
      <c r="C29" s="206" t="s">
        <v>946</v>
      </c>
      <c r="D29" s="205" t="s">
        <v>436</v>
      </c>
      <c r="E29" s="225" t="s">
        <v>973</v>
      </c>
      <c r="F29" s="205">
        <v>900</v>
      </c>
      <c r="G29" s="205"/>
      <c r="H29" s="215">
        <f>J29</f>
        <v>775</v>
      </c>
      <c r="I29" s="215"/>
      <c r="J29" s="215">
        <v>775</v>
      </c>
      <c r="K29" s="215"/>
      <c r="L29" s="216">
        <v>80</v>
      </c>
      <c r="M29" s="215"/>
      <c r="N29" s="215"/>
      <c r="O29" s="215"/>
      <c r="P29" s="217"/>
      <c r="Q29" s="237"/>
      <c r="S29" s="252">
        <f t="shared" si="7"/>
        <v>0</v>
      </c>
      <c r="AB29" s="252">
        <f t="shared" si="2"/>
        <v>0</v>
      </c>
    </row>
    <row r="30" spans="1:28" ht="63" customHeight="1" x14ac:dyDescent="0.2">
      <c r="A30" s="205">
        <v>13</v>
      </c>
      <c r="B30" s="225" t="s">
        <v>438</v>
      </c>
      <c r="C30" s="206" t="s">
        <v>939</v>
      </c>
      <c r="D30" s="205" t="s">
        <v>428</v>
      </c>
      <c r="E30" s="225" t="s">
        <v>979</v>
      </c>
      <c r="F30" s="205">
        <v>700</v>
      </c>
      <c r="G30" s="205"/>
      <c r="H30" s="215">
        <f>J30</f>
        <v>350</v>
      </c>
      <c r="I30" s="215"/>
      <c r="J30" s="215">
        <v>350</v>
      </c>
      <c r="K30" s="215"/>
      <c r="L30" s="216">
        <v>60</v>
      </c>
      <c r="M30" s="215"/>
      <c r="N30" s="215"/>
      <c r="O30" s="215"/>
      <c r="P30" s="217"/>
      <c r="Q30" s="237"/>
      <c r="S30" s="252">
        <f t="shared" si="7"/>
        <v>0</v>
      </c>
      <c r="AB30" s="252">
        <f t="shared" si="2"/>
        <v>0</v>
      </c>
    </row>
    <row r="31" spans="1:28" ht="63" customHeight="1" x14ac:dyDescent="0.2">
      <c r="A31" s="205">
        <v>14</v>
      </c>
      <c r="B31" s="225" t="s">
        <v>440</v>
      </c>
      <c r="C31" s="206" t="s">
        <v>950</v>
      </c>
      <c r="D31" s="205" t="s">
        <v>432</v>
      </c>
      <c r="E31" s="225" t="s">
        <v>981</v>
      </c>
      <c r="F31" s="205">
        <v>1200</v>
      </c>
      <c r="G31" s="205"/>
      <c r="H31" s="215">
        <v>1122</v>
      </c>
      <c r="I31" s="215"/>
      <c r="J31" s="215">
        <f>H31</f>
        <v>1122</v>
      </c>
      <c r="K31" s="215"/>
      <c r="L31" s="216">
        <v>50</v>
      </c>
      <c r="M31" s="215"/>
      <c r="N31" s="215"/>
      <c r="O31" s="215"/>
      <c r="P31" s="217"/>
      <c r="Q31" s="237"/>
      <c r="S31" s="252">
        <f t="shared" si="7"/>
        <v>0</v>
      </c>
      <c r="AB31" s="252">
        <f t="shared" si="2"/>
        <v>0</v>
      </c>
    </row>
    <row r="32" spans="1:28" ht="60" customHeight="1" x14ac:dyDescent="0.2">
      <c r="A32" s="205">
        <v>15</v>
      </c>
      <c r="B32" s="225" t="s">
        <v>975</v>
      </c>
      <c r="C32" s="206" t="s">
        <v>939</v>
      </c>
      <c r="D32" s="205" t="s">
        <v>397</v>
      </c>
      <c r="E32" s="225" t="s">
        <v>976</v>
      </c>
      <c r="F32" s="205">
        <v>700</v>
      </c>
      <c r="G32" s="205"/>
      <c r="H32" s="215">
        <v>300</v>
      </c>
      <c r="I32" s="215"/>
      <c r="J32" s="215">
        <f>H32</f>
        <v>300</v>
      </c>
      <c r="K32" s="215"/>
      <c r="L32" s="216">
        <v>60</v>
      </c>
      <c r="M32" s="215"/>
      <c r="N32" s="215"/>
      <c r="O32" s="215"/>
      <c r="P32" s="217"/>
      <c r="Q32" s="243"/>
      <c r="S32" s="252">
        <f t="shared" si="7"/>
        <v>0</v>
      </c>
      <c r="AB32" s="252">
        <f t="shared" si="2"/>
        <v>0</v>
      </c>
    </row>
    <row r="33" spans="1:28" ht="45" x14ac:dyDescent="0.2">
      <c r="A33" s="205">
        <v>16</v>
      </c>
      <c r="B33" s="225" t="s">
        <v>1034</v>
      </c>
      <c r="C33" s="206" t="s">
        <v>944</v>
      </c>
      <c r="D33" s="205" t="s">
        <v>432</v>
      </c>
      <c r="E33" s="225" t="s">
        <v>472</v>
      </c>
      <c r="F33" s="205">
        <v>2100</v>
      </c>
      <c r="G33" s="205"/>
      <c r="H33" s="215">
        <v>2100</v>
      </c>
      <c r="I33" s="215">
        <v>1900</v>
      </c>
      <c r="J33" s="215">
        <v>200</v>
      </c>
      <c r="K33" s="215"/>
      <c r="L33" s="216"/>
      <c r="M33" s="215"/>
      <c r="N33" s="215"/>
      <c r="O33" s="215"/>
      <c r="P33" s="217"/>
      <c r="S33" s="252">
        <f t="shared" si="7"/>
        <v>0</v>
      </c>
      <c r="Y33" s="252">
        <f>F33</f>
        <v>2100</v>
      </c>
      <c r="Z33" s="252">
        <f>SUM(Y33)</f>
        <v>2100</v>
      </c>
      <c r="AB33" s="252">
        <f t="shared" si="2"/>
        <v>0</v>
      </c>
    </row>
    <row r="34" spans="1:28" ht="45" x14ac:dyDescent="0.2">
      <c r="A34" s="205">
        <v>17</v>
      </c>
      <c r="B34" s="225" t="s">
        <v>469</v>
      </c>
      <c r="C34" s="206" t="s">
        <v>939</v>
      </c>
      <c r="D34" s="205" t="s">
        <v>432</v>
      </c>
      <c r="E34" s="225" t="s">
        <v>998</v>
      </c>
      <c r="F34" s="205">
        <v>80</v>
      </c>
      <c r="G34" s="205"/>
      <c r="H34" s="215">
        <v>49</v>
      </c>
      <c r="I34" s="215"/>
      <c r="J34" s="215">
        <v>49</v>
      </c>
      <c r="K34" s="215"/>
      <c r="L34" s="216">
        <v>21</v>
      </c>
      <c r="M34" s="215"/>
      <c r="N34" s="215"/>
      <c r="O34" s="215"/>
      <c r="P34" s="217"/>
      <c r="S34" s="252"/>
      <c r="Y34" s="252"/>
      <c r="Z34" s="252"/>
      <c r="AB34" s="252">
        <f t="shared" si="2"/>
        <v>0</v>
      </c>
    </row>
    <row r="35" spans="1:28" ht="45" x14ac:dyDescent="0.2">
      <c r="A35" s="205">
        <v>18</v>
      </c>
      <c r="B35" s="225" t="s">
        <v>475</v>
      </c>
      <c r="C35" s="206" t="s">
        <v>950</v>
      </c>
      <c r="D35" s="205" t="s">
        <v>432</v>
      </c>
      <c r="E35" s="225" t="s">
        <v>999</v>
      </c>
      <c r="F35" s="205">
        <v>360</v>
      </c>
      <c r="G35" s="205"/>
      <c r="H35" s="215">
        <v>145</v>
      </c>
      <c r="I35" s="215"/>
      <c r="J35" s="215">
        <v>145</v>
      </c>
      <c r="K35" s="215"/>
      <c r="L35" s="216">
        <v>63</v>
      </c>
      <c r="M35" s="215"/>
      <c r="N35" s="215"/>
      <c r="O35" s="215"/>
      <c r="P35" s="217"/>
      <c r="S35" s="252"/>
      <c r="Y35" s="252"/>
      <c r="Z35" s="252"/>
      <c r="AB35" s="252">
        <f t="shared" si="2"/>
        <v>0</v>
      </c>
    </row>
    <row r="36" spans="1:28" ht="45" x14ac:dyDescent="0.2">
      <c r="A36" s="205">
        <v>19</v>
      </c>
      <c r="B36" s="225" t="s">
        <v>477</v>
      </c>
      <c r="C36" s="206" t="s">
        <v>1001</v>
      </c>
      <c r="D36" s="205" t="s">
        <v>432</v>
      </c>
      <c r="E36" s="225" t="s">
        <v>1000</v>
      </c>
      <c r="F36" s="205">
        <v>480</v>
      </c>
      <c r="G36" s="205"/>
      <c r="H36" s="215">
        <v>200</v>
      </c>
      <c r="I36" s="215"/>
      <c r="J36" s="215">
        <v>200</v>
      </c>
      <c r="K36" s="215"/>
      <c r="L36" s="216">
        <v>84</v>
      </c>
      <c r="M36" s="215"/>
      <c r="N36" s="215"/>
      <c r="O36" s="215"/>
      <c r="P36" s="217"/>
      <c r="S36" s="252"/>
      <c r="Y36" s="252"/>
      <c r="Z36" s="252"/>
      <c r="AB36" s="252">
        <f t="shared" si="2"/>
        <v>0</v>
      </c>
    </row>
    <row r="37" spans="1:28" ht="45" x14ac:dyDescent="0.2">
      <c r="A37" s="205">
        <v>20</v>
      </c>
      <c r="B37" s="225" t="s">
        <v>1044</v>
      </c>
      <c r="C37" s="206" t="s">
        <v>950</v>
      </c>
      <c r="D37" s="205" t="s">
        <v>495</v>
      </c>
      <c r="E37" s="225" t="s">
        <v>1003</v>
      </c>
      <c r="F37" s="205">
        <v>1200</v>
      </c>
      <c r="G37" s="205"/>
      <c r="H37" s="215">
        <v>486</v>
      </c>
      <c r="I37" s="215"/>
      <c r="J37" s="215">
        <v>486</v>
      </c>
      <c r="K37" s="215"/>
      <c r="L37" s="216">
        <v>210</v>
      </c>
      <c r="M37" s="215"/>
      <c r="N37" s="215"/>
      <c r="O37" s="215"/>
      <c r="P37" s="217"/>
      <c r="S37" s="252"/>
      <c r="Y37" s="252"/>
      <c r="Z37" s="252"/>
      <c r="AB37" s="252">
        <f t="shared" si="2"/>
        <v>0</v>
      </c>
    </row>
    <row r="38" spans="1:28" ht="45" x14ac:dyDescent="0.2">
      <c r="A38" s="205">
        <v>21</v>
      </c>
      <c r="B38" s="225" t="s">
        <v>1004</v>
      </c>
      <c r="C38" s="206" t="s">
        <v>950</v>
      </c>
      <c r="D38" s="205" t="s">
        <v>545</v>
      </c>
      <c r="E38" s="225" t="s">
        <v>1002</v>
      </c>
      <c r="F38" s="205">
        <v>1200</v>
      </c>
      <c r="G38" s="205"/>
      <c r="H38" s="215">
        <v>486</v>
      </c>
      <c r="I38" s="215"/>
      <c r="J38" s="215">
        <v>486</v>
      </c>
      <c r="K38" s="215"/>
      <c r="L38" s="216">
        <v>210</v>
      </c>
      <c r="M38" s="215"/>
      <c r="N38" s="215"/>
      <c r="O38" s="215"/>
      <c r="P38" s="217"/>
      <c r="S38" s="252"/>
      <c r="Y38" s="252"/>
      <c r="Z38" s="252"/>
      <c r="AB38" s="252">
        <f t="shared" si="2"/>
        <v>0</v>
      </c>
    </row>
    <row r="39" spans="1:28" ht="45" x14ac:dyDescent="0.2">
      <c r="A39" s="205">
        <v>22</v>
      </c>
      <c r="B39" s="225" t="s">
        <v>631</v>
      </c>
      <c r="C39" s="206" t="s">
        <v>939</v>
      </c>
      <c r="D39" s="205" t="s">
        <v>428</v>
      </c>
      <c r="E39" s="225" t="s">
        <v>999</v>
      </c>
      <c r="F39" s="205">
        <v>360</v>
      </c>
      <c r="G39" s="205"/>
      <c r="H39" s="215">
        <v>145</v>
      </c>
      <c r="I39" s="215"/>
      <c r="J39" s="215">
        <f>H39</f>
        <v>145</v>
      </c>
      <c r="K39" s="215"/>
      <c r="L39" s="216">
        <v>63</v>
      </c>
      <c r="M39" s="215"/>
      <c r="N39" s="215"/>
      <c r="O39" s="215"/>
      <c r="P39" s="217"/>
      <c r="S39" s="252"/>
      <c r="Y39" s="252"/>
      <c r="Z39" s="252"/>
      <c r="AB39" s="252">
        <f t="shared" si="2"/>
        <v>0</v>
      </c>
    </row>
    <row r="40" spans="1:28" ht="45" x14ac:dyDescent="0.2">
      <c r="A40" s="205">
        <v>23</v>
      </c>
      <c r="B40" s="225" t="s">
        <v>1005</v>
      </c>
      <c r="C40" s="206" t="s">
        <v>950</v>
      </c>
      <c r="D40" s="205" t="s">
        <v>377</v>
      </c>
      <c r="E40" s="225" t="s">
        <v>1010</v>
      </c>
      <c r="F40" s="205">
        <v>360</v>
      </c>
      <c r="G40" s="205"/>
      <c r="H40" s="215">
        <v>145</v>
      </c>
      <c r="I40" s="215">
        <f>H40</f>
        <v>145</v>
      </c>
      <c r="J40" s="215"/>
      <c r="K40" s="215"/>
      <c r="L40" s="216">
        <v>63</v>
      </c>
      <c r="M40" s="215"/>
      <c r="N40" s="215"/>
      <c r="O40" s="215"/>
      <c r="P40" s="217"/>
      <c r="S40" s="252"/>
      <c r="Y40" s="252"/>
      <c r="Z40" s="252"/>
      <c r="AB40" s="252">
        <f t="shared" si="2"/>
        <v>0</v>
      </c>
    </row>
    <row r="41" spans="1:28" ht="45" x14ac:dyDescent="0.2">
      <c r="A41" s="205">
        <v>24</v>
      </c>
      <c r="B41" s="225" t="s">
        <v>1006</v>
      </c>
      <c r="C41" s="206" t="s">
        <v>950</v>
      </c>
      <c r="D41" s="205" t="s">
        <v>377</v>
      </c>
      <c r="E41" s="225" t="s">
        <v>1011</v>
      </c>
      <c r="F41" s="205">
        <v>240</v>
      </c>
      <c r="G41" s="205"/>
      <c r="H41" s="215">
        <v>94</v>
      </c>
      <c r="I41" s="215"/>
      <c r="J41" s="215">
        <v>94</v>
      </c>
      <c r="K41" s="215"/>
      <c r="L41" s="216">
        <v>42</v>
      </c>
      <c r="M41" s="215"/>
      <c r="N41" s="215"/>
      <c r="O41" s="215"/>
      <c r="P41" s="217"/>
      <c r="S41" s="252"/>
      <c r="Y41" s="252"/>
      <c r="Z41" s="252"/>
      <c r="AB41" s="252">
        <f t="shared" si="2"/>
        <v>0</v>
      </c>
    </row>
    <row r="42" spans="1:28" ht="45" x14ac:dyDescent="0.2">
      <c r="A42" s="205">
        <v>25</v>
      </c>
      <c r="B42" s="225" t="s">
        <v>1007</v>
      </c>
      <c r="C42" s="206" t="s">
        <v>950</v>
      </c>
      <c r="D42" s="205" t="s">
        <v>377</v>
      </c>
      <c r="E42" s="225" t="s">
        <v>1011</v>
      </c>
      <c r="F42" s="205">
        <v>240</v>
      </c>
      <c r="G42" s="205"/>
      <c r="H42" s="215">
        <v>100</v>
      </c>
      <c r="I42" s="215">
        <f>H42</f>
        <v>100</v>
      </c>
      <c r="J42" s="215"/>
      <c r="K42" s="215"/>
      <c r="L42" s="216">
        <v>42</v>
      </c>
      <c r="M42" s="215"/>
      <c r="N42" s="215"/>
      <c r="O42" s="215"/>
      <c r="P42" s="217"/>
      <c r="S42" s="252"/>
      <c r="Y42" s="252"/>
      <c r="Z42" s="252"/>
      <c r="AB42" s="252">
        <f t="shared" si="2"/>
        <v>0</v>
      </c>
    </row>
    <row r="43" spans="1:28" ht="45" x14ac:dyDescent="0.2">
      <c r="A43" s="205">
        <v>26</v>
      </c>
      <c r="B43" s="225" t="s">
        <v>1008</v>
      </c>
      <c r="C43" s="206" t="s">
        <v>950</v>
      </c>
      <c r="D43" s="205" t="s">
        <v>377</v>
      </c>
      <c r="E43" s="225" t="s">
        <v>1010</v>
      </c>
      <c r="F43" s="205">
        <v>360</v>
      </c>
      <c r="G43" s="205"/>
      <c r="H43" s="215">
        <v>145</v>
      </c>
      <c r="I43" s="215">
        <f t="shared" ref="I43:I48" si="8">H43</f>
        <v>145</v>
      </c>
      <c r="J43" s="215"/>
      <c r="K43" s="215"/>
      <c r="L43" s="216">
        <v>63</v>
      </c>
      <c r="M43" s="215"/>
      <c r="N43" s="215"/>
      <c r="O43" s="215"/>
      <c r="P43" s="217"/>
      <c r="S43" s="252"/>
      <c r="Y43" s="252"/>
      <c r="Z43" s="252"/>
      <c r="AB43" s="252">
        <f t="shared" si="2"/>
        <v>0</v>
      </c>
    </row>
    <row r="44" spans="1:28" ht="45" x14ac:dyDescent="0.2">
      <c r="A44" s="205">
        <v>27</v>
      </c>
      <c r="B44" s="225" t="s">
        <v>1009</v>
      </c>
      <c r="C44" s="206" t="s">
        <v>950</v>
      </c>
      <c r="D44" s="205" t="s">
        <v>377</v>
      </c>
      <c r="E44" s="225" t="s">
        <v>1011</v>
      </c>
      <c r="F44" s="205">
        <v>240</v>
      </c>
      <c r="G44" s="205"/>
      <c r="H44" s="215">
        <v>100</v>
      </c>
      <c r="I44" s="215">
        <f t="shared" si="8"/>
        <v>100</v>
      </c>
      <c r="J44" s="215"/>
      <c r="K44" s="215"/>
      <c r="L44" s="216">
        <v>42</v>
      </c>
      <c r="M44" s="215"/>
      <c r="N44" s="215"/>
      <c r="O44" s="215"/>
      <c r="P44" s="217"/>
      <c r="S44" s="252"/>
      <c r="Y44" s="252"/>
      <c r="Z44" s="252"/>
      <c r="AB44" s="252">
        <f t="shared" si="2"/>
        <v>0</v>
      </c>
    </row>
    <row r="45" spans="1:28" ht="30" x14ac:dyDescent="0.2">
      <c r="A45" s="205">
        <v>28</v>
      </c>
      <c r="B45" s="225" t="s">
        <v>1035</v>
      </c>
      <c r="C45" s="206" t="s">
        <v>950</v>
      </c>
      <c r="D45" s="205" t="s">
        <v>397</v>
      </c>
      <c r="E45" s="225" t="s">
        <v>1010</v>
      </c>
      <c r="F45" s="205">
        <v>360</v>
      </c>
      <c r="G45" s="205"/>
      <c r="H45" s="215">
        <v>145</v>
      </c>
      <c r="I45" s="215">
        <f t="shared" si="8"/>
        <v>145</v>
      </c>
      <c r="J45" s="215"/>
      <c r="K45" s="215"/>
      <c r="L45" s="216">
        <v>63</v>
      </c>
      <c r="M45" s="215"/>
      <c r="N45" s="215"/>
      <c r="O45" s="215"/>
      <c r="P45" s="217"/>
      <c r="Q45" s="201"/>
      <c r="S45" s="252"/>
      <c r="Y45" s="252"/>
      <c r="Z45" s="252"/>
      <c r="AB45" s="252">
        <f t="shared" si="2"/>
        <v>0</v>
      </c>
    </row>
    <row r="46" spans="1:28" ht="30" x14ac:dyDescent="0.2">
      <c r="A46" s="205">
        <v>29</v>
      </c>
      <c r="B46" s="225" t="s">
        <v>1036</v>
      </c>
      <c r="C46" s="206" t="s">
        <v>950</v>
      </c>
      <c r="D46" s="205" t="s">
        <v>397</v>
      </c>
      <c r="E46" s="225" t="s">
        <v>1011</v>
      </c>
      <c r="F46" s="205">
        <v>240</v>
      </c>
      <c r="G46" s="205"/>
      <c r="H46" s="215">
        <v>100</v>
      </c>
      <c r="I46" s="215">
        <f t="shared" si="8"/>
        <v>100</v>
      </c>
      <c r="J46" s="215"/>
      <c r="K46" s="215"/>
      <c r="L46" s="216">
        <v>63</v>
      </c>
      <c r="M46" s="215"/>
      <c r="N46" s="215"/>
      <c r="O46" s="215"/>
      <c r="P46" s="217"/>
      <c r="Q46" s="201"/>
      <c r="S46" s="252"/>
      <c r="Y46" s="252"/>
      <c r="Z46" s="252"/>
      <c r="AB46" s="252">
        <f t="shared" si="2"/>
        <v>0</v>
      </c>
    </row>
    <row r="47" spans="1:28" ht="30" x14ac:dyDescent="0.2">
      <c r="A47" s="205">
        <v>30</v>
      </c>
      <c r="B47" s="225" t="s">
        <v>1012</v>
      </c>
      <c r="C47" s="206" t="s">
        <v>939</v>
      </c>
      <c r="D47" s="205" t="s">
        <v>397</v>
      </c>
      <c r="E47" s="225" t="s">
        <v>1014</v>
      </c>
      <c r="F47" s="205">
        <v>600</v>
      </c>
      <c r="G47" s="205"/>
      <c r="H47" s="215">
        <v>250</v>
      </c>
      <c r="I47" s="215">
        <f t="shared" si="8"/>
        <v>250</v>
      </c>
      <c r="J47" s="215"/>
      <c r="K47" s="215"/>
      <c r="L47" s="216">
        <v>105</v>
      </c>
      <c r="M47" s="215"/>
      <c r="N47" s="215"/>
      <c r="O47" s="215"/>
      <c r="P47" s="217"/>
      <c r="Q47" s="201"/>
      <c r="S47" s="252"/>
      <c r="Y47" s="252"/>
      <c r="Z47" s="252"/>
      <c r="AB47" s="252">
        <f t="shared" si="2"/>
        <v>0</v>
      </c>
    </row>
    <row r="48" spans="1:28" ht="30" x14ac:dyDescent="0.2">
      <c r="A48" s="205">
        <v>31</v>
      </c>
      <c r="B48" s="225" t="s">
        <v>1037</v>
      </c>
      <c r="C48" s="206" t="s">
        <v>939</v>
      </c>
      <c r="D48" s="205" t="s">
        <v>397</v>
      </c>
      <c r="E48" s="225" t="s">
        <v>1015</v>
      </c>
      <c r="F48" s="205">
        <v>60</v>
      </c>
      <c r="G48" s="205"/>
      <c r="H48" s="215">
        <v>25</v>
      </c>
      <c r="I48" s="215">
        <f t="shared" si="8"/>
        <v>25</v>
      </c>
      <c r="J48" s="215"/>
      <c r="K48" s="215"/>
      <c r="L48" s="216">
        <v>12</v>
      </c>
      <c r="M48" s="215"/>
      <c r="N48" s="215"/>
      <c r="O48" s="215"/>
      <c r="P48" s="217"/>
      <c r="Q48" s="201"/>
      <c r="S48" s="252"/>
      <c r="Y48" s="252"/>
      <c r="Z48" s="252"/>
      <c r="AB48" s="252">
        <f t="shared" si="2"/>
        <v>0</v>
      </c>
    </row>
    <row r="49" spans="1:28" ht="30" x14ac:dyDescent="0.2">
      <c r="A49" s="205">
        <v>32</v>
      </c>
      <c r="B49" s="225" t="s">
        <v>1013</v>
      </c>
      <c r="C49" s="206" t="s">
        <v>939</v>
      </c>
      <c r="D49" s="205" t="s">
        <v>397</v>
      </c>
      <c r="E49" s="225" t="s">
        <v>1016</v>
      </c>
      <c r="F49" s="205">
        <v>180</v>
      </c>
      <c r="G49" s="205"/>
      <c r="H49" s="215">
        <f>I49+J49</f>
        <v>77</v>
      </c>
      <c r="I49" s="215">
        <v>73</v>
      </c>
      <c r="J49" s="215">
        <v>4</v>
      </c>
      <c r="K49" s="215"/>
      <c r="L49" s="216">
        <v>32</v>
      </c>
      <c r="M49" s="215"/>
      <c r="N49" s="215"/>
      <c r="O49" s="215"/>
      <c r="P49" s="217"/>
      <c r="Q49" s="201"/>
      <c r="S49" s="252"/>
      <c r="Y49" s="252"/>
      <c r="Z49" s="252"/>
      <c r="AB49" s="252">
        <f t="shared" si="2"/>
        <v>0</v>
      </c>
    </row>
    <row r="50" spans="1:28" ht="30" x14ac:dyDescent="0.2">
      <c r="A50" s="205">
        <v>33</v>
      </c>
      <c r="B50" s="225" t="s">
        <v>739</v>
      </c>
      <c r="C50" s="206" t="s">
        <v>939</v>
      </c>
      <c r="D50" s="205" t="s">
        <v>436</v>
      </c>
      <c r="E50" s="225" t="s">
        <v>1014</v>
      </c>
      <c r="F50" s="205">
        <v>600</v>
      </c>
      <c r="G50" s="205"/>
      <c r="H50" s="215">
        <v>250</v>
      </c>
      <c r="I50" s="215">
        <f>H50</f>
        <v>250</v>
      </c>
      <c r="J50" s="215"/>
      <c r="K50" s="215"/>
      <c r="L50" s="216">
        <v>105</v>
      </c>
      <c r="M50" s="215"/>
      <c r="N50" s="215"/>
      <c r="O50" s="215"/>
      <c r="P50" s="217"/>
      <c r="Q50" s="201"/>
      <c r="S50" s="252"/>
      <c r="Y50" s="252"/>
      <c r="Z50" s="252"/>
      <c r="AB50" s="252">
        <f t="shared" si="2"/>
        <v>0</v>
      </c>
    </row>
    <row r="51" spans="1:28" ht="30" x14ac:dyDescent="0.2">
      <c r="A51" s="205">
        <v>34</v>
      </c>
      <c r="B51" s="225" t="s">
        <v>1030</v>
      </c>
      <c r="C51" s="206" t="s">
        <v>950</v>
      </c>
      <c r="D51" s="205" t="s">
        <v>746</v>
      </c>
      <c r="E51" s="225" t="s">
        <v>1031</v>
      </c>
      <c r="F51" s="205">
        <v>9000</v>
      </c>
      <c r="G51" s="205"/>
      <c r="H51" s="215">
        <f>I51+J51+K51</f>
        <v>973</v>
      </c>
      <c r="I51" s="215">
        <v>973</v>
      </c>
      <c r="J51" s="215"/>
      <c r="K51" s="215"/>
      <c r="L51" s="216">
        <v>908</v>
      </c>
      <c r="M51" s="215"/>
      <c r="N51" s="215"/>
      <c r="O51" s="215"/>
      <c r="P51" s="217"/>
      <c r="Q51" s="201"/>
      <c r="S51" s="252"/>
      <c r="Y51" s="252"/>
      <c r="Z51" s="252"/>
      <c r="AB51" s="252">
        <f t="shared" si="2"/>
        <v>0</v>
      </c>
    </row>
    <row r="52" spans="1:28" ht="45" x14ac:dyDescent="0.2">
      <c r="A52" s="205">
        <v>35</v>
      </c>
      <c r="B52" s="225" t="s">
        <v>1038</v>
      </c>
      <c r="C52" s="206" t="s">
        <v>950</v>
      </c>
      <c r="D52" s="205" t="s">
        <v>495</v>
      </c>
      <c r="E52" s="225" t="s">
        <v>1032</v>
      </c>
      <c r="F52" s="205">
        <v>4500</v>
      </c>
      <c r="G52" s="205"/>
      <c r="H52" s="215">
        <f t="shared" ref="H52:H53" si="9">I52+J52+K52</f>
        <v>808</v>
      </c>
      <c r="I52" s="215">
        <v>700</v>
      </c>
      <c r="J52" s="215"/>
      <c r="K52" s="215">
        <v>108</v>
      </c>
      <c r="L52" s="216">
        <f>521-100</f>
        <v>421</v>
      </c>
      <c r="M52" s="215"/>
      <c r="N52" s="215"/>
      <c r="O52" s="215"/>
      <c r="P52" s="217"/>
      <c r="Q52" s="201"/>
      <c r="S52" s="252"/>
      <c r="Y52" s="252"/>
      <c r="Z52" s="252"/>
      <c r="AB52" s="252">
        <f t="shared" si="2"/>
        <v>0</v>
      </c>
    </row>
    <row r="53" spans="1:28" ht="60" x14ac:dyDescent="0.2">
      <c r="A53" s="205">
        <v>36</v>
      </c>
      <c r="B53" s="225" t="s">
        <v>1039</v>
      </c>
      <c r="C53" s="206" t="s">
        <v>950</v>
      </c>
      <c r="D53" s="205" t="s">
        <v>1040</v>
      </c>
      <c r="E53" s="225" t="s">
        <v>1041</v>
      </c>
      <c r="F53" s="205">
        <v>8500</v>
      </c>
      <c r="G53" s="205"/>
      <c r="H53" s="215">
        <f t="shared" si="9"/>
        <v>500</v>
      </c>
      <c r="I53" s="215"/>
      <c r="J53" s="215"/>
      <c r="K53" s="215">
        <v>500</v>
      </c>
      <c r="L53" s="216">
        <f>521+100</f>
        <v>621</v>
      </c>
      <c r="M53" s="215"/>
      <c r="N53" s="215"/>
      <c r="O53" s="215"/>
      <c r="P53" s="217"/>
      <c r="S53" s="252"/>
      <c r="Y53" s="252"/>
      <c r="Z53" s="252"/>
      <c r="AB53" s="252">
        <f t="shared" si="2"/>
        <v>0</v>
      </c>
    </row>
    <row r="54" spans="1:28" x14ac:dyDescent="0.2">
      <c r="A54" s="211" t="s">
        <v>927</v>
      </c>
      <c r="B54" s="209" t="s">
        <v>928</v>
      </c>
      <c r="C54" s="206"/>
      <c r="D54" s="205"/>
      <c r="E54" s="205"/>
      <c r="F54" s="203">
        <f t="shared" ref="F54:I54" si="10">SUM(F55:F75)</f>
        <v>15833</v>
      </c>
      <c r="G54" s="203">
        <f t="shared" si="10"/>
        <v>0</v>
      </c>
      <c r="H54" s="203">
        <f t="shared" si="10"/>
        <v>11947</v>
      </c>
      <c r="I54" s="203">
        <f t="shared" si="10"/>
        <v>33</v>
      </c>
      <c r="J54" s="203">
        <f>SUM(J55:J75)</f>
        <v>9444</v>
      </c>
      <c r="K54" s="203">
        <f t="shared" ref="K54:O54" si="11">SUM(K55:K75)</f>
        <v>2470</v>
      </c>
      <c r="L54" s="203">
        <f t="shared" si="11"/>
        <v>1442</v>
      </c>
      <c r="M54" s="203">
        <f t="shared" si="11"/>
        <v>0</v>
      </c>
      <c r="N54" s="203">
        <f t="shared" si="11"/>
        <v>0</v>
      </c>
      <c r="O54" s="203">
        <f t="shared" si="11"/>
        <v>0</v>
      </c>
      <c r="P54" s="217"/>
      <c r="S54" s="252">
        <f t="shared" si="7"/>
        <v>0</v>
      </c>
      <c r="AB54" s="252">
        <f t="shared" si="2"/>
        <v>0</v>
      </c>
    </row>
    <row r="55" spans="1:28" ht="45.75" customHeight="1" x14ac:dyDescent="0.2">
      <c r="A55" s="205">
        <v>1</v>
      </c>
      <c r="B55" s="225" t="s">
        <v>829</v>
      </c>
      <c r="C55" s="206" t="s">
        <v>950</v>
      </c>
      <c r="D55" s="205" t="s">
        <v>495</v>
      </c>
      <c r="E55" s="225" t="s">
        <v>951</v>
      </c>
      <c r="F55" s="205">
        <v>1000</v>
      </c>
      <c r="G55" s="205"/>
      <c r="H55" s="215">
        <v>991</v>
      </c>
      <c r="I55" s="215"/>
      <c r="J55" s="226">
        <f t="shared" ref="J55:J61" si="12">H55</f>
        <v>991</v>
      </c>
      <c r="K55" s="226"/>
      <c r="L55" s="216">
        <v>6</v>
      </c>
      <c r="M55" s="215"/>
      <c r="N55" s="215"/>
      <c r="O55" s="215"/>
      <c r="P55" s="217"/>
      <c r="Q55" s="238" t="s">
        <v>173</v>
      </c>
      <c r="S55" s="252">
        <f t="shared" si="7"/>
        <v>0</v>
      </c>
      <c r="AB55" s="252">
        <f t="shared" si="2"/>
        <v>0</v>
      </c>
    </row>
    <row r="56" spans="1:28" ht="45.75" customHeight="1" x14ac:dyDescent="0.2">
      <c r="A56" s="205">
        <v>2</v>
      </c>
      <c r="B56" s="225" t="s">
        <v>830</v>
      </c>
      <c r="C56" s="206" t="s">
        <v>950</v>
      </c>
      <c r="D56" s="205" t="s">
        <v>495</v>
      </c>
      <c r="E56" s="225" t="s">
        <v>953</v>
      </c>
      <c r="F56" s="205">
        <v>1500</v>
      </c>
      <c r="G56" s="205"/>
      <c r="H56" s="215">
        <v>1490</v>
      </c>
      <c r="I56" s="215"/>
      <c r="J56" s="226">
        <f t="shared" si="12"/>
        <v>1490</v>
      </c>
      <c r="K56" s="226"/>
      <c r="L56" s="216">
        <v>8</v>
      </c>
      <c r="M56" s="215"/>
      <c r="N56" s="215"/>
      <c r="O56" s="215"/>
      <c r="P56" s="217"/>
      <c r="Q56" s="238" t="s">
        <v>826</v>
      </c>
      <c r="S56" s="252">
        <f t="shared" si="7"/>
        <v>0</v>
      </c>
      <c r="AB56" s="252">
        <f t="shared" si="2"/>
        <v>0</v>
      </c>
    </row>
    <row r="57" spans="1:28" ht="45.75" customHeight="1" x14ac:dyDescent="0.2">
      <c r="A57" s="205">
        <v>3</v>
      </c>
      <c r="B57" s="225" t="s">
        <v>832</v>
      </c>
      <c r="C57" s="206" t="s">
        <v>950</v>
      </c>
      <c r="D57" s="205" t="s">
        <v>495</v>
      </c>
      <c r="E57" s="225" t="s">
        <v>987</v>
      </c>
      <c r="F57" s="205">
        <v>1000</v>
      </c>
      <c r="G57" s="205"/>
      <c r="H57" s="215">
        <v>996</v>
      </c>
      <c r="I57" s="215"/>
      <c r="J57" s="226">
        <f t="shared" si="12"/>
        <v>996</v>
      </c>
      <c r="K57" s="226"/>
      <c r="L57" s="216">
        <v>10</v>
      </c>
      <c r="M57" s="215"/>
      <c r="N57" s="215"/>
      <c r="O57" s="215"/>
      <c r="P57" s="217"/>
      <c r="Q57" s="238" t="s">
        <v>185</v>
      </c>
      <c r="S57" s="252">
        <f t="shared" si="7"/>
        <v>0</v>
      </c>
      <c r="AB57" s="252">
        <f t="shared" si="2"/>
        <v>0</v>
      </c>
    </row>
    <row r="58" spans="1:28" ht="45" x14ac:dyDescent="0.2">
      <c r="A58" s="205">
        <v>4</v>
      </c>
      <c r="B58" s="225" t="s">
        <v>952</v>
      </c>
      <c r="C58" s="206" t="s">
        <v>940</v>
      </c>
      <c r="D58" s="205" t="s">
        <v>545</v>
      </c>
      <c r="E58" s="244" t="s">
        <v>954</v>
      </c>
      <c r="F58" s="205">
        <v>2000</v>
      </c>
      <c r="G58" s="205"/>
      <c r="H58" s="215">
        <v>1748</v>
      </c>
      <c r="I58" s="215"/>
      <c r="J58" s="226">
        <f t="shared" si="12"/>
        <v>1748</v>
      </c>
      <c r="K58" s="226"/>
      <c r="L58" s="216">
        <v>140</v>
      </c>
      <c r="M58" s="215"/>
      <c r="N58" s="215"/>
      <c r="O58" s="215"/>
      <c r="P58" s="217"/>
      <c r="S58" s="252">
        <f t="shared" si="7"/>
        <v>0</v>
      </c>
      <c r="AB58" s="252">
        <f t="shared" si="2"/>
        <v>0</v>
      </c>
    </row>
    <row r="59" spans="1:28" ht="56.25" x14ac:dyDescent="0.2">
      <c r="A59" s="205">
        <v>5</v>
      </c>
      <c r="B59" s="225" t="s">
        <v>957</v>
      </c>
      <c r="C59" s="206" t="s">
        <v>948</v>
      </c>
      <c r="D59" s="205" t="s">
        <v>545</v>
      </c>
      <c r="E59" s="244" t="s">
        <v>992</v>
      </c>
      <c r="F59" s="205">
        <v>800</v>
      </c>
      <c r="G59" s="205"/>
      <c r="H59" s="215">
        <v>755</v>
      </c>
      <c r="I59" s="226"/>
      <c r="J59" s="215">
        <f t="shared" si="12"/>
        <v>755</v>
      </c>
      <c r="K59" s="215"/>
      <c r="L59" s="216">
        <v>30</v>
      </c>
      <c r="M59" s="215"/>
      <c r="N59" s="215"/>
      <c r="O59" s="215"/>
      <c r="P59" s="217"/>
      <c r="Q59" s="250" t="s">
        <v>993</v>
      </c>
      <c r="S59" s="252">
        <f t="shared" si="7"/>
        <v>0</v>
      </c>
      <c r="AB59" s="252">
        <f t="shared" si="2"/>
        <v>0</v>
      </c>
    </row>
    <row r="60" spans="1:28" ht="30" x14ac:dyDescent="0.2">
      <c r="A60" s="205">
        <v>6</v>
      </c>
      <c r="B60" s="225" t="s">
        <v>959</v>
      </c>
      <c r="C60" s="206" t="s">
        <v>944</v>
      </c>
      <c r="D60" s="205" t="s">
        <v>960</v>
      </c>
      <c r="E60" s="244" t="s">
        <v>958</v>
      </c>
      <c r="F60" s="205">
        <v>850</v>
      </c>
      <c r="G60" s="205"/>
      <c r="H60" s="215">
        <f>J60</f>
        <v>600</v>
      </c>
      <c r="I60" s="226"/>
      <c r="J60" s="215">
        <v>600</v>
      </c>
      <c r="K60" s="215"/>
      <c r="L60" s="216">
        <v>52</v>
      </c>
      <c r="M60" s="215"/>
      <c r="N60" s="215"/>
      <c r="O60" s="215"/>
      <c r="P60" s="217"/>
      <c r="Q60" s="250"/>
      <c r="S60" s="252">
        <f t="shared" si="7"/>
        <v>0</v>
      </c>
      <c r="Y60" s="252">
        <f>F60</f>
        <v>850</v>
      </c>
      <c r="Z60" s="252">
        <f>SUM(Y60)</f>
        <v>850</v>
      </c>
      <c r="AB60" s="252">
        <f t="shared" si="2"/>
        <v>0</v>
      </c>
    </row>
    <row r="61" spans="1:28" ht="66" customHeight="1" x14ac:dyDescent="0.2">
      <c r="A61" s="205">
        <v>7</v>
      </c>
      <c r="B61" s="225" t="s">
        <v>961</v>
      </c>
      <c r="C61" s="206" t="s">
        <v>950</v>
      </c>
      <c r="D61" s="205" t="s">
        <v>377</v>
      </c>
      <c r="E61" s="244" t="s">
        <v>964</v>
      </c>
      <c r="F61" s="205">
        <v>2000</v>
      </c>
      <c r="G61" s="205"/>
      <c r="H61" s="215">
        <v>1996</v>
      </c>
      <c r="I61" s="226"/>
      <c r="J61" s="215">
        <f t="shared" si="12"/>
        <v>1996</v>
      </c>
      <c r="K61" s="215"/>
      <c r="L61" s="216">
        <v>6</v>
      </c>
      <c r="M61" s="215"/>
      <c r="N61" s="215"/>
      <c r="O61" s="215"/>
      <c r="P61" s="217"/>
      <c r="Q61" s="250" t="s">
        <v>963</v>
      </c>
      <c r="S61" s="252">
        <f t="shared" si="7"/>
        <v>0</v>
      </c>
      <c r="AB61" s="252">
        <f t="shared" si="2"/>
        <v>0</v>
      </c>
    </row>
    <row r="62" spans="1:28" ht="53.25" customHeight="1" x14ac:dyDescent="0.2">
      <c r="A62" s="205">
        <v>8</v>
      </c>
      <c r="B62" s="225" t="s">
        <v>899</v>
      </c>
      <c r="C62" s="206" t="s">
        <v>940</v>
      </c>
      <c r="D62" s="205" t="s">
        <v>377</v>
      </c>
      <c r="E62" s="244" t="s">
        <v>980</v>
      </c>
      <c r="F62" s="205">
        <v>1000</v>
      </c>
      <c r="G62" s="205"/>
      <c r="H62" s="215">
        <f>I62+J62+K62</f>
        <v>683</v>
      </c>
      <c r="I62" s="215">
        <v>33</v>
      </c>
      <c r="J62" s="215">
        <v>650</v>
      </c>
      <c r="K62" s="215"/>
      <c r="L62" s="216">
        <v>65</v>
      </c>
      <c r="M62" s="215"/>
      <c r="N62" s="215"/>
      <c r="O62" s="215"/>
      <c r="P62" s="217"/>
      <c r="S62" s="252">
        <f t="shared" si="7"/>
        <v>0</v>
      </c>
      <c r="AB62" s="252">
        <f t="shared" si="2"/>
        <v>0</v>
      </c>
    </row>
    <row r="63" spans="1:28" s="224" customFormat="1" ht="67.5" customHeight="1" x14ac:dyDescent="0.2">
      <c r="A63" s="205">
        <v>9</v>
      </c>
      <c r="B63" s="225" t="s">
        <v>447</v>
      </c>
      <c r="C63" s="206" t="s">
        <v>940</v>
      </c>
      <c r="D63" s="205" t="s">
        <v>436</v>
      </c>
      <c r="E63" s="244" t="s">
        <v>449</v>
      </c>
      <c r="F63" s="205">
        <v>650</v>
      </c>
      <c r="G63" s="205"/>
      <c r="H63" s="215">
        <v>450</v>
      </c>
      <c r="I63" s="215"/>
      <c r="J63" s="215"/>
      <c r="K63" s="215">
        <v>450</v>
      </c>
      <c r="L63" s="216">
        <v>39</v>
      </c>
      <c r="M63" s="215"/>
      <c r="N63" s="215"/>
      <c r="O63" s="215"/>
      <c r="P63" s="217"/>
      <c r="Q63" s="311" t="s">
        <v>448</v>
      </c>
      <c r="S63" s="253">
        <f t="shared" si="7"/>
        <v>0</v>
      </c>
      <c r="AB63" s="253">
        <f t="shared" si="2"/>
        <v>0</v>
      </c>
    </row>
    <row r="64" spans="1:28" ht="45" x14ac:dyDescent="0.2">
      <c r="A64" s="205">
        <v>10</v>
      </c>
      <c r="B64" s="225" t="s">
        <v>820</v>
      </c>
      <c r="C64" s="206" t="s">
        <v>944</v>
      </c>
      <c r="D64" s="205" t="s">
        <v>436</v>
      </c>
      <c r="E64" s="244" t="s">
        <v>452</v>
      </c>
      <c r="F64" s="205">
        <v>800</v>
      </c>
      <c r="G64" s="205"/>
      <c r="H64" s="215">
        <f>J64+K64+I64</f>
        <v>318</v>
      </c>
      <c r="I64" s="215"/>
      <c r="J64" s="215">
        <v>218</v>
      </c>
      <c r="K64" s="215">
        <v>100</v>
      </c>
      <c r="L64" s="216">
        <v>44</v>
      </c>
      <c r="M64" s="215"/>
      <c r="N64" s="215"/>
      <c r="O64" s="215"/>
      <c r="P64" s="217"/>
      <c r="Q64" s="242" t="s">
        <v>451</v>
      </c>
      <c r="S64" s="252">
        <f t="shared" si="7"/>
        <v>0</v>
      </c>
      <c r="Y64" s="252">
        <f>F64</f>
        <v>800</v>
      </c>
      <c r="Z64" s="252">
        <f>SUM(Y64)</f>
        <v>800</v>
      </c>
      <c r="AB64" s="252">
        <f t="shared" si="2"/>
        <v>0</v>
      </c>
    </row>
    <row r="65" spans="1:28" ht="45" x14ac:dyDescent="0.2">
      <c r="A65" s="205">
        <v>12</v>
      </c>
      <c r="B65" s="225" t="s">
        <v>988</v>
      </c>
      <c r="C65" s="206" t="s">
        <v>940</v>
      </c>
      <c r="D65" s="205" t="s">
        <v>397</v>
      </c>
      <c r="E65" s="244" t="s">
        <v>989</v>
      </c>
      <c r="F65" s="205">
        <v>900</v>
      </c>
      <c r="G65" s="205"/>
      <c r="H65" s="215">
        <f>K65</f>
        <v>400</v>
      </c>
      <c r="J65" s="215"/>
      <c r="K65" s="215">
        <v>400</v>
      </c>
      <c r="L65" s="216">
        <v>65</v>
      </c>
      <c r="M65" s="215"/>
      <c r="N65" s="215"/>
      <c r="O65" s="215"/>
      <c r="P65" s="217"/>
      <c r="Q65" s="248"/>
      <c r="S65" s="252">
        <f t="shared" si="7"/>
        <v>0</v>
      </c>
      <c r="AB65" s="252">
        <f t="shared" si="2"/>
        <v>0</v>
      </c>
    </row>
    <row r="66" spans="1:28" ht="72.75" customHeight="1" x14ac:dyDescent="0.2">
      <c r="A66" s="205">
        <v>13</v>
      </c>
      <c r="B66" s="225" t="s">
        <v>990</v>
      </c>
      <c r="C66" s="206" t="s">
        <v>940</v>
      </c>
      <c r="D66" s="205" t="s">
        <v>397</v>
      </c>
      <c r="E66" s="244" t="s">
        <v>991</v>
      </c>
      <c r="F66" s="205">
        <v>1270</v>
      </c>
      <c r="G66" s="205"/>
      <c r="H66" s="215">
        <v>250</v>
      </c>
      <c r="I66" s="215"/>
      <c r="J66" s="215"/>
      <c r="K66" s="215">
        <f>H66</f>
        <v>250</v>
      </c>
      <c r="L66" s="216">
        <v>51</v>
      </c>
      <c r="M66" s="215"/>
      <c r="N66" s="215"/>
      <c r="O66" s="215"/>
      <c r="P66" s="217"/>
      <c r="Q66" s="248"/>
      <c r="S66" s="252">
        <f t="shared" si="7"/>
        <v>0</v>
      </c>
      <c r="AB66" s="252">
        <f t="shared" si="2"/>
        <v>0</v>
      </c>
    </row>
    <row r="67" spans="1:28" ht="72.75" customHeight="1" x14ac:dyDescent="0.2">
      <c r="A67" s="205">
        <v>14</v>
      </c>
      <c r="B67" s="225" t="s">
        <v>775</v>
      </c>
      <c r="C67" s="206" t="s">
        <v>950</v>
      </c>
      <c r="D67" s="205" t="s">
        <v>377</v>
      </c>
      <c r="E67" s="244" t="s">
        <v>1017</v>
      </c>
      <c r="F67" s="205">
        <v>650</v>
      </c>
      <c r="G67" s="205"/>
      <c r="H67" s="215">
        <f>I67+J67+K67</f>
        <v>400</v>
      </c>
      <c r="I67" s="215"/>
      <c r="J67" s="215"/>
      <c r="K67" s="215">
        <v>400</v>
      </c>
      <c r="L67" s="216">
        <v>510</v>
      </c>
      <c r="M67" s="215"/>
      <c r="N67" s="215"/>
      <c r="O67" s="215"/>
      <c r="P67" s="217"/>
      <c r="Q67" s="248"/>
      <c r="S67" s="252"/>
      <c r="AB67" s="252">
        <f t="shared" si="2"/>
        <v>0</v>
      </c>
    </row>
    <row r="68" spans="1:28" ht="36.75" customHeight="1" x14ac:dyDescent="0.2">
      <c r="A68" s="205">
        <v>15</v>
      </c>
      <c r="B68" s="225" t="s">
        <v>632</v>
      </c>
      <c r="C68" s="206" t="s">
        <v>950</v>
      </c>
      <c r="D68" s="205" t="s">
        <v>428</v>
      </c>
      <c r="E68" s="244" t="s">
        <v>1019</v>
      </c>
      <c r="F68" s="205">
        <v>130</v>
      </c>
      <c r="G68" s="205"/>
      <c r="H68" s="215">
        <f t="shared" ref="H68:H74" si="13">I68+J68+K68</f>
        <v>80</v>
      </c>
      <c r="I68" s="215"/>
      <c r="J68" s="215"/>
      <c r="K68" s="215">
        <v>80</v>
      </c>
      <c r="L68" s="216">
        <v>42</v>
      </c>
      <c r="M68" s="215"/>
      <c r="N68" s="215"/>
      <c r="O68" s="215"/>
      <c r="P68" s="217"/>
      <c r="Q68" s="248"/>
      <c r="S68" s="252"/>
      <c r="AB68" s="252">
        <f t="shared" si="2"/>
        <v>0</v>
      </c>
    </row>
    <row r="69" spans="1:28" ht="36.75" customHeight="1" x14ac:dyDescent="0.2">
      <c r="A69" s="205">
        <v>16</v>
      </c>
      <c r="B69" s="225" t="s">
        <v>1018</v>
      </c>
      <c r="C69" s="206" t="s">
        <v>950</v>
      </c>
      <c r="D69" s="205" t="s">
        <v>428</v>
      </c>
      <c r="E69" s="244" t="s">
        <v>1019</v>
      </c>
      <c r="F69" s="205">
        <v>130</v>
      </c>
      <c r="G69" s="205"/>
      <c r="H69" s="215">
        <f t="shared" si="13"/>
        <v>80</v>
      </c>
      <c r="I69" s="215"/>
      <c r="J69" s="215"/>
      <c r="K69" s="215">
        <v>80</v>
      </c>
      <c r="L69" s="216">
        <v>42</v>
      </c>
      <c r="M69" s="215"/>
      <c r="N69" s="215"/>
      <c r="O69" s="215"/>
      <c r="P69" s="217"/>
      <c r="Q69" s="248"/>
      <c r="S69" s="252"/>
      <c r="AB69" s="252">
        <f t="shared" si="2"/>
        <v>0</v>
      </c>
    </row>
    <row r="70" spans="1:28" ht="60" customHeight="1" x14ac:dyDescent="0.2">
      <c r="A70" s="205">
        <v>17</v>
      </c>
      <c r="B70" s="225" t="s">
        <v>1020</v>
      </c>
      <c r="C70" s="206" t="s">
        <v>950</v>
      </c>
      <c r="D70" s="205" t="s">
        <v>432</v>
      </c>
      <c r="E70" s="244" t="s">
        <v>1025</v>
      </c>
      <c r="F70" s="205">
        <v>98</v>
      </c>
      <c r="G70" s="205"/>
      <c r="H70" s="215">
        <f t="shared" si="13"/>
        <v>60</v>
      </c>
      <c r="I70" s="215"/>
      <c r="J70" s="215"/>
      <c r="K70" s="215">
        <v>60</v>
      </c>
      <c r="L70" s="216">
        <v>32</v>
      </c>
      <c r="M70" s="215"/>
      <c r="N70" s="215"/>
      <c r="O70" s="215"/>
      <c r="P70" s="217"/>
      <c r="Q70" s="248"/>
      <c r="S70" s="252"/>
      <c r="AB70" s="252">
        <f t="shared" si="2"/>
        <v>0</v>
      </c>
    </row>
    <row r="71" spans="1:28" ht="60" customHeight="1" x14ac:dyDescent="0.2">
      <c r="A71" s="205">
        <v>18</v>
      </c>
      <c r="B71" s="225" t="s">
        <v>1021</v>
      </c>
      <c r="C71" s="206" t="s">
        <v>950</v>
      </c>
      <c r="D71" s="205" t="s">
        <v>432</v>
      </c>
      <c r="E71" s="244" t="s">
        <v>1026</v>
      </c>
      <c r="F71" s="205">
        <v>325</v>
      </c>
      <c r="G71" s="205"/>
      <c r="H71" s="215">
        <f t="shared" si="13"/>
        <v>200</v>
      </c>
      <c r="I71" s="215"/>
      <c r="J71" s="215"/>
      <c r="K71" s="215">
        <v>200</v>
      </c>
      <c r="L71" s="216">
        <v>69</v>
      </c>
      <c r="M71" s="215"/>
      <c r="N71" s="215"/>
      <c r="O71" s="215"/>
      <c r="P71" s="217"/>
      <c r="Q71" s="248"/>
      <c r="S71" s="252"/>
      <c r="AB71" s="252">
        <f t="shared" si="2"/>
        <v>0</v>
      </c>
    </row>
    <row r="72" spans="1:28" ht="60" customHeight="1" x14ac:dyDescent="0.2">
      <c r="A72" s="205">
        <v>19</v>
      </c>
      <c r="B72" s="225" t="s">
        <v>1022</v>
      </c>
      <c r="C72" s="206" t="s">
        <v>950</v>
      </c>
      <c r="D72" s="205" t="s">
        <v>432</v>
      </c>
      <c r="E72" s="244" t="s">
        <v>483</v>
      </c>
      <c r="F72" s="205">
        <v>130</v>
      </c>
      <c r="G72" s="205"/>
      <c r="H72" s="215">
        <f t="shared" si="13"/>
        <v>80</v>
      </c>
      <c r="I72" s="215"/>
      <c r="J72" s="215"/>
      <c r="K72" s="215">
        <v>80</v>
      </c>
      <c r="L72" s="216">
        <v>42</v>
      </c>
      <c r="M72" s="215"/>
      <c r="N72" s="215"/>
      <c r="O72" s="215"/>
      <c r="P72" s="217"/>
      <c r="Q72" s="248"/>
      <c r="S72" s="252"/>
      <c r="AB72" s="252">
        <f t="shared" si="2"/>
        <v>0</v>
      </c>
    </row>
    <row r="73" spans="1:28" ht="60" customHeight="1" x14ac:dyDescent="0.2">
      <c r="A73" s="205">
        <v>20</v>
      </c>
      <c r="B73" s="225" t="s">
        <v>488</v>
      </c>
      <c r="C73" s="206" t="s">
        <v>950</v>
      </c>
      <c r="D73" s="205" t="s">
        <v>432</v>
      </c>
      <c r="E73" s="244" t="s">
        <v>1027</v>
      </c>
      <c r="F73" s="205">
        <v>200</v>
      </c>
      <c r="G73" s="205"/>
      <c r="H73" s="215">
        <f t="shared" si="13"/>
        <v>120</v>
      </c>
      <c r="I73" s="215"/>
      <c r="J73" s="215"/>
      <c r="K73" s="215">
        <v>120</v>
      </c>
      <c r="L73" s="216">
        <v>63</v>
      </c>
      <c r="M73" s="215"/>
      <c r="N73" s="215"/>
      <c r="O73" s="215"/>
      <c r="P73" s="217"/>
      <c r="Q73" s="248"/>
      <c r="S73" s="252"/>
      <c r="AB73" s="252">
        <f t="shared" si="2"/>
        <v>0</v>
      </c>
    </row>
    <row r="74" spans="1:28" ht="60" customHeight="1" x14ac:dyDescent="0.2">
      <c r="A74" s="205">
        <v>21</v>
      </c>
      <c r="B74" s="225" t="s">
        <v>1023</v>
      </c>
      <c r="C74" s="206" t="s">
        <v>950</v>
      </c>
      <c r="D74" s="205" t="s">
        <v>432</v>
      </c>
      <c r="E74" s="244" t="s">
        <v>1028</v>
      </c>
      <c r="F74" s="205">
        <v>200</v>
      </c>
      <c r="G74" s="205"/>
      <c r="H74" s="215">
        <f t="shared" si="13"/>
        <v>120</v>
      </c>
      <c r="I74" s="215"/>
      <c r="J74" s="215"/>
      <c r="K74" s="215">
        <v>120</v>
      </c>
      <c r="L74" s="216">
        <v>63</v>
      </c>
      <c r="M74" s="215"/>
      <c r="N74" s="215"/>
      <c r="O74" s="215"/>
      <c r="P74" s="217"/>
      <c r="Q74" s="248"/>
      <c r="S74" s="252"/>
      <c r="AB74" s="252">
        <f t="shared" si="2"/>
        <v>0</v>
      </c>
    </row>
    <row r="75" spans="1:28" ht="60" customHeight="1" x14ac:dyDescent="0.2">
      <c r="A75" s="205">
        <v>22</v>
      </c>
      <c r="B75" s="225" t="s">
        <v>1024</v>
      </c>
      <c r="C75" s="206" t="s">
        <v>950</v>
      </c>
      <c r="D75" s="205" t="s">
        <v>432</v>
      </c>
      <c r="E75" s="244" t="s">
        <v>1029</v>
      </c>
      <c r="F75" s="205">
        <v>200</v>
      </c>
      <c r="G75" s="205"/>
      <c r="H75" s="215">
        <f>K75</f>
        <v>130</v>
      </c>
      <c r="I75" s="215"/>
      <c r="J75" s="215"/>
      <c r="K75" s="215">
        <v>130</v>
      </c>
      <c r="L75" s="216">
        <v>63</v>
      </c>
      <c r="M75" s="215"/>
      <c r="N75" s="215"/>
      <c r="O75" s="215"/>
      <c r="P75" s="217"/>
      <c r="Q75" s="248"/>
      <c r="S75" s="252"/>
      <c r="AB75" s="252">
        <f t="shared" si="2"/>
        <v>0</v>
      </c>
    </row>
    <row r="76" spans="1:28" s="210" customFormat="1" x14ac:dyDescent="0.2">
      <c r="A76" s="203" t="s">
        <v>929</v>
      </c>
      <c r="B76" s="209" t="s">
        <v>930</v>
      </c>
      <c r="C76" s="204"/>
      <c r="D76" s="203"/>
      <c r="E76" s="203"/>
      <c r="F76" s="203">
        <f>F77+F78</f>
        <v>6500</v>
      </c>
      <c r="G76" s="203">
        <f t="shared" ref="G76:P76" si="14">G77+G78</f>
        <v>0</v>
      </c>
      <c r="H76" s="203">
        <f t="shared" si="14"/>
        <v>4258</v>
      </c>
      <c r="I76" s="203">
        <f t="shared" si="14"/>
        <v>2500</v>
      </c>
      <c r="J76" s="203">
        <f t="shared" si="14"/>
        <v>0</v>
      </c>
      <c r="K76" s="203">
        <f t="shared" si="14"/>
        <v>1758</v>
      </c>
      <c r="L76" s="203">
        <f t="shared" si="14"/>
        <v>40</v>
      </c>
      <c r="M76" s="203">
        <f t="shared" si="14"/>
        <v>0</v>
      </c>
      <c r="N76" s="203">
        <f t="shared" si="14"/>
        <v>0</v>
      </c>
      <c r="O76" s="203">
        <f t="shared" si="14"/>
        <v>0</v>
      </c>
      <c r="P76" s="203">
        <f t="shared" si="14"/>
        <v>0</v>
      </c>
      <c r="Q76" s="234"/>
      <c r="S76" s="252">
        <f t="shared" si="7"/>
        <v>0</v>
      </c>
      <c r="AB76" s="252">
        <f t="shared" si="2"/>
        <v>0</v>
      </c>
    </row>
    <row r="77" spans="1:28" ht="30" x14ac:dyDescent="0.2">
      <c r="A77" s="205">
        <v>1</v>
      </c>
      <c r="B77" s="225" t="s">
        <v>965</v>
      </c>
      <c r="C77" s="206" t="s">
        <v>939</v>
      </c>
      <c r="D77" s="205" t="s">
        <v>428</v>
      </c>
      <c r="E77" s="205" t="s">
        <v>966</v>
      </c>
      <c r="F77" s="205">
        <v>2000</v>
      </c>
      <c r="G77" s="205"/>
      <c r="H77" s="215">
        <v>1758</v>
      </c>
      <c r="I77" s="215"/>
      <c r="J77" s="215"/>
      <c r="K77" s="215">
        <v>1758</v>
      </c>
      <c r="L77" s="216">
        <v>8</v>
      </c>
      <c r="M77" s="215"/>
      <c r="N77" s="215"/>
      <c r="O77" s="215"/>
      <c r="P77" s="217"/>
      <c r="S77" s="252">
        <f t="shared" si="7"/>
        <v>0</v>
      </c>
      <c r="AB77" s="252">
        <f t="shared" si="2"/>
        <v>0</v>
      </c>
    </row>
    <row r="78" spans="1:28" ht="45" x14ac:dyDescent="0.2">
      <c r="A78" s="205">
        <v>2</v>
      </c>
      <c r="B78" s="225" t="s">
        <v>974</v>
      </c>
      <c r="C78" s="206" t="s">
        <v>962</v>
      </c>
      <c r="D78" s="205" t="s">
        <v>397</v>
      </c>
      <c r="E78" s="205" t="s">
        <v>966</v>
      </c>
      <c r="F78" s="205">
        <v>4500</v>
      </c>
      <c r="G78" s="205"/>
      <c r="H78" s="215">
        <v>2500</v>
      </c>
      <c r="I78" s="215">
        <v>2500</v>
      </c>
      <c r="J78" s="215"/>
      <c r="K78" s="215"/>
      <c r="L78" s="216">
        <v>32</v>
      </c>
      <c r="M78" s="215"/>
      <c r="N78" s="215"/>
      <c r="O78" s="215"/>
      <c r="P78" s="217"/>
      <c r="S78" s="252">
        <f t="shared" si="7"/>
        <v>0</v>
      </c>
      <c r="AB78" s="252">
        <f t="shared" si="2"/>
        <v>0</v>
      </c>
    </row>
    <row r="79" spans="1:28" x14ac:dyDescent="0.2">
      <c r="A79" s="203" t="s">
        <v>931</v>
      </c>
      <c r="B79" s="208" t="s">
        <v>932</v>
      </c>
      <c r="C79" s="204"/>
      <c r="D79" s="203"/>
      <c r="E79" s="203"/>
      <c r="F79" s="203">
        <f>F80</f>
        <v>13640</v>
      </c>
      <c r="G79" s="203">
        <f t="shared" ref="G79:P79" si="15">G80</f>
        <v>0</v>
      </c>
      <c r="H79" s="203">
        <f t="shared" si="15"/>
        <v>12697</v>
      </c>
      <c r="I79" s="203">
        <f t="shared" si="15"/>
        <v>12697</v>
      </c>
      <c r="J79" s="203">
        <f t="shared" si="15"/>
        <v>0</v>
      </c>
      <c r="K79" s="203">
        <f t="shared" si="15"/>
        <v>0</v>
      </c>
      <c r="L79" s="203">
        <f t="shared" si="15"/>
        <v>286</v>
      </c>
      <c r="M79" s="203">
        <f t="shared" si="15"/>
        <v>0</v>
      </c>
      <c r="N79" s="203">
        <f t="shared" si="15"/>
        <v>0</v>
      </c>
      <c r="O79" s="203">
        <f t="shared" si="15"/>
        <v>0</v>
      </c>
      <c r="P79" s="203">
        <f t="shared" si="15"/>
        <v>0</v>
      </c>
      <c r="S79" s="252">
        <f t="shared" si="7"/>
        <v>0</v>
      </c>
      <c r="AB79" s="252">
        <f t="shared" ref="AB79:AB102" si="16">I79+J79+K79-H79</f>
        <v>0</v>
      </c>
    </row>
    <row r="80" spans="1:28" s="210" customFormat="1" x14ac:dyDescent="0.2">
      <c r="A80" s="203" t="s">
        <v>169</v>
      </c>
      <c r="B80" s="208" t="s">
        <v>933</v>
      </c>
      <c r="C80" s="204"/>
      <c r="D80" s="203"/>
      <c r="E80" s="203"/>
      <c r="F80" s="203">
        <f>F81+F101</f>
        <v>13640</v>
      </c>
      <c r="G80" s="203">
        <f t="shared" ref="G80:P80" si="17">G81+G101</f>
        <v>0</v>
      </c>
      <c r="H80" s="203">
        <f t="shared" si="17"/>
        <v>12697</v>
      </c>
      <c r="I80" s="203">
        <f t="shared" si="17"/>
        <v>12697</v>
      </c>
      <c r="J80" s="203">
        <f t="shared" si="17"/>
        <v>0</v>
      </c>
      <c r="K80" s="203">
        <f t="shared" si="17"/>
        <v>0</v>
      </c>
      <c r="L80" s="203">
        <f t="shared" si="17"/>
        <v>286</v>
      </c>
      <c r="M80" s="203">
        <f t="shared" si="17"/>
        <v>0</v>
      </c>
      <c r="N80" s="203">
        <f t="shared" si="17"/>
        <v>0</v>
      </c>
      <c r="O80" s="203">
        <f t="shared" si="17"/>
        <v>0</v>
      </c>
      <c r="P80" s="203">
        <f t="shared" si="17"/>
        <v>0</v>
      </c>
      <c r="Q80" s="234"/>
      <c r="S80" s="252">
        <f t="shared" si="7"/>
        <v>0</v>
      </c>
      <c r="AB80" s="252">
        <f t="shared" si="16"/>
        <v>0</v>
      </c>
    </row>
    <row r="81" spans="1:28" s="214" customFormat="1" x14ac:dyDescent="0.2">
      <c r="A81" s="211" t="s">
        <v>925</v>
      </c>
      <c r="B81" s="209" t="s">
        <v>926</v>
      </c>
      <c r="C81" s="212"/>
      <c r="D81" s="211"/>
      <c r="E81" s="211"/>
      <c r="F81" s="211">
        <f>SUM(F82:F84)</f>
        <v>10640</v>
      </c>
      <c r="G81" s="211">
        <f t="shared" ref="G81:P81" si="18">SUM(G82:G84)</f>
        <v>0</v>
      </c>
      <c r="H81" s="211">
        <f t="shared" si="18"/>
        <v>10197</v>
      </c>
      <c r="I81" s="211">
        <f t="shared" si="18"/>
        <v>10197</v>
      </c>
      <c r="J81" s="211">
        <f t="shared" si="18"/>
        <v>0</v>
      </c>
      <c r="K81" s="211">
        <f t="shared" si="18"/>
        <v>0</v>
      </c>
      <c r="L81" s="211">
        <f t="shared" si="18"/>
        <v>181</v>
      </c>
      <c r="M81" s="211">
        <f t="shared" si="18"/>
        <v>0</v>
      </c>
      <c r="N81" s="211">
        <f t="shared" si="18"/>
        <v>0</v>
      </c>
      <c r="O81" s="211">
        <f t="shared" si="18"/>
        <v>0</v>
      </c>
      <c r="P81" s="211">
        <f t="shared" si="18"/>
        <v>0</v>
      </c>
      <c r="Q81" s="235"/>
      <c r="S81" s="252">
        <f t="shared" si="7"/>
        <v>0</v>
      </c>
      <c r="AB81" s="252">
        <f t="shared" si="16"/>
        <v>0</v>
      </c>
    </row>
    <row r="82" spans="1:28" ht="45" x14ac:dyDescent="0.2">
      <c r="A82" s="205">
        <v>1</v>
      </c>
      <c r="B82" s="225" t="s">
        <v>896</v>
      </c>
      <c r="C82" s="206" t="s">
        <v>939</v>
      </c>
      <c r="D82" s="205"/>
      <c r="E82" s="205" t="s">
        <v>1042</v>
      </c>
      <c r="F82" s="205">
        <v>6640</v>
      </c>
      <c r="G82" s="205"/>
      <c r="H82" s="215">
        <v>6400</v>
      </c>
      <c r="I82" s="215">
        <f>H82</f>
        <v>6400</v>
      </c>
      <c r="J82" s="215"/>
      <c r="K82" s="215"/>
      <c r="L82" s="216">
        <v>55</v>
      </c>
      <c r="M82" s="215"/>
      <c r="N82" s="215"/>
      <c r="O82" s="215"/>
      <c r="P82" s="217"/>
      <c r="S82" s="252">
        <f t="shared" si="7"/>
        <v>0</v>
      </c>
      <c r="AB82" s="252">
        <f t="shared" si="16"/>
        <v>0</v>
      </c>
    </row>
    <row r="83" spans="1:28" ht="30" x14ac:dyDescent="0.2">
      <c r="A83" s="205">
        <v>2</v>
      </c>
      <c r="B83" s="225" t="s">
        <v>897</v>
      </c>
      <c r="C83" s="206" t="s">
        <v>940</v>
      </c>
      <c r="D83" s="205"/>
      <c r="E83" s="205" t="s">
        <v>983</v>
      </c>
      <c r="F83" s="205">
        <v>2000</v>
      </c>
      <c r="G83" s="205"/>
      <c r="H83" s="215">
        <v>1915</v>
      </c>
      <c r="I83" s="215">
        <f>H83</f>
        <v>1915</v>
      </c>
      <c r="J83" s="215"/>
      <c r="K83" s="215"/>
      <c r="L83" s="216">
        <v>50</v>
      </c>
      <c r="M83" s="215"/>
      <c r="N83" s="215"/>
      <c r="O83" s="215"/>
      <c r="P83" s="217"/>
      <c r="S83" s="252">
        <f t="shared" si="7"/>
        <v>0</v>
      </c>
      <c r="AB83" s="252">
        <f t="shared" si="16"/>
        <v>0</v>
      </c>
    </row>
    <row r="84" spans="1:28" ht="60" x14ac:dyDescent="0.2">
      <c r="A84" s="205">
        <v>3</v>
      </c>
      <c r="B84" s="225" t="s">
        <v>443</v>
      </c>
      <c r="C84" s="206" t="s">
        <v>950</v>
      </c>
      <c r="D84" s="205"/>
      <c r="E84" s="205" t="s">
        <v>446</v>
      </c>
      <c r="F84" s="205">
        <v>2000</v>
      </c>
      <c r="G84" s="205"/>
      <c r="H84" s="215">
        <v>1882</v>
      </c>
      <c r="I84" s="215">
        <f>H84</f>
        <v>1882</v>
      </c>
      <c r="J84" s="215"/>
      <c r="K84" s="215"/>
      <c r="L84" s="216">
        <v>76</v>
      </c>
      <c r="M84" s="215"/>
      <c r="N84" s="215"/>
      <c r="O84" s="215"/>
      <c r="P84" s="217"/>
      <c r="S84" s="252">
        <f t="shared" si="7"/>
        <v>0</v>
      </c>
      <c r="AB84" s="252">
        <f t="shared" si="16"/>
        <v>0</v>
      </c>
    </row>
    <row r="85" spans="1:28" hidden="1" x14ac:dyDescent="0.2">
      <c r="A85" s="211" t="s">
        <v>927</v>
      </c>
      <c r="B85" s="209" t="s">
        <v>934</v>
      </c>
      <c r="C85" s="206"/>
      <c r="D85" s="205"/>
      <c r="E85" s="205"/>
      <c r="F85" s="205">
        <v>0</v>
      </c>
      <c r="G85" s="205"/>
      <c r="H85" s="215">
        <v>0</v>
      </c>
      <c r="I85" s="215"/>
      <c r="J85" s="215"/>
      <c r="K85" s="215"/>
      <c r="L85" s="216"/>
      <c r="M85" s="215"/>
      <c r="N85" s="215"/>
      <c r="O85" s="215"/>
      <c r="P85" s="217"/>
      <c r="S85" s="252">
        <f t="shared" si="7"/>
        <v>0</v>
      </c>
      <c r="AB85" s="252">
        <f t="shared" si="16"/>
        <v>0</v>
      </c>
    </row>
    <row r="86" spans="1:28" hidden="1" x14ac:dyDescent="0.2">
      <c r="A86" s="205">
        <v>1</v>
      </c>
      <c r="B86" s="215" t="s">
        <v>935</v>
      </c>
      <c r="C86" s="206"/>
      <c r="D86" s="205"/>
      <c r="E86" s="205"/>
      <c r="F86" s="205">
        <v>0</v>
      </c>
      <c r="G86" s="205"/>
      <c r="H86" s="215">
        <v>0</v>
      </c>
      <c r="I86" s="215"/>
      <c r="J86" s="215"/>
      <c r="K86" s="215"/>
      <c r="L86" s="216"/>
      <c r="M86" s="215"/>
      <c r="N86" s="215"/>
      <c r="O86" s="215"/>
      <c r="P86" s="217"/>
      <c r="S86" s="252">
        <f t="shared" si="7"/>
        <v>0</v>
      </c>
      <c r="AB86" s="252">
        <f t="shared" si="16"/>
        <v>0</v>
      </c>
    </row>
    <row r="87" spans="1:28" hidden="1" x14ac:dyDescent="0.2">
      <c r="A87" s="205">
        <v>2</v>
      </c>
      <c r="B87" s="215" t="s">
        <v>935</v>
      </c>
      <c r="C87" s="206"/>
      <c r="D87" s="205"/>
      <c r="E87" s="205"/>
      <c r="F87" s="205">
        <v>0</v>
      </c>
      <c r="G87" s="205"/>
      <c r="H87" s="215">
        <v>0</v>
      </c>
      <c r="I87" s="215"/>
      <c r="J87" s="215"/>
      <c r="K87" s="215"/>
      <c r="L87" s="216"/>
      <c r="M87" s="215"/>
      <c r="N87" s="215"/>
      <c r="O87" s="215"/>
      <c r="P87" s="217"/>
      <c r="S87" s="252">
        <f t="shared" si="7"/>
        <v>0</v>
      </c>
      <c r="AB87" s="252">
        <f t="shared" si="16"/>
        <v>0</v>
      </c>
    </row>
    <row r="88" spans="1:28" hidden="1" x14ac:dyDescent="0.2">
      <c r="A88" s="205"/>
      <c r="B88" s="215" t="s">
        <v>920</v>
      </c>
      <c r="C88" s="206"/>
      <c r="D88" s="205"/>
      <c r="E88" s="205"/>
      <c r="F88" s="205">
        <v>0</v>
      </c>
      <c r="G88" s="205"/>
      <c r="H88" s="215">
        <v>0</v>
      </c>
      <c r="I88" s="215"/>
      <c r="J88" s="215"/>
      <c r="K88" s="215"/>
      <c r="L88" s="216"/>
      <c r="M88" s="215"/>
      <c r="N88" s="215"/>
      <c r="O88" s="215"/>
      <c r="P88" s="217"/>
      <c r="S88" s="252">
        <f t="shared" si="7"/>
        <v>0</v>
      </c>
      <c r="AB88" s="252">
        <f t="shared" si="16"/>
        <v>0</v>
      </c>
    </row>
    <row r="89" spans="1:28" s="210" customFormat="1" hidden="1" x14ac:dyDescent="0.2">
      <c r="A89" s="203" t="s">
        <v>352</v>
      </c>
      <c r="B89" s="208" t="s">
        <v>936</v>
      </c>
      <c r="C89" s="204"/>
      <c r="D89" s="203"/>
      <c r="E89" s="203"/>
      <c r="F89" s="203">
        <v>0</v>
      </c>
      <c r="G89" s="203"/>
      <c r="H89" s="215">
        <v>0</v>
      </c>
      <c r="I89" s="208"/>
      <c r="J89" s="208"/>
      <c r="K89" s="208"/>
      <c r="L89" s="209"/>
      <c r="M89" s="208"/>
      <c r="N89" s="208"/>
      <c r="O89" s="208"/>
      <c r="P89" s="208"/>
      <c r="Q89" s="234"/>
      <c r="S89" s="252">
        <f t="shared" si="7"/>
        <v>0</v>
      </c>
      <c r="AB89" s="252">
        <f t="shared" si="16"/>
        <v>0</v>
      </c>
    </row>
    <row r="90" spans="1:28" s="214" customFormat="1" hidden="1" x14ac:dyDescent="0.2">
      <c r="A90" s="211" t="s">
        <v>937</v>
      </c>
      <c r="B90" s="209" t="s">
        <v>934</v>
      </c>
      <c r="C90" s="212"/>
      <c r="D90" s="211"/>
      <c r="E90" s="211"/>
      <c r="F90" s="211">
        <v>0</v>
      </c>
      <c r="G90" s="211"/>
      <c r="H90" s="215">
        <v>0</v>
      </c>
      <c r="I90" s="209"/>
      <c r="J90" s="209"/>
      <c r="K90" s="209"/>
      <c r="L90" s="209"/>
      <c r="M90" s="209"/>
      <c r="N90" s="209"/>
      <c r="O90" s="209"/>
      <c r="P90" s="213"/>
      <c r="Q90" s="235"/>
      <c r="S90" s="252">
        <f t="shared" si="7"/>
        <v>0</v>
      </c>
      <c r="AB90" s="252">
        <f t="shared" si="16"/>
        <v>0</v>
      </c>
    </row>
    <row r="91" spans="1:28" hidden="1" x14ac:dyDescent="0.2">
      <c r="A91" s="205">
        <v>1</v>
      </c>
      <c r="B91" s="215" t="s">
        <v>935</v>
      </c>
      <c r="C91" s="206"/>
      <c r="D91" s="205"/>
      <c r="E91" s="205"/>
      <c r="F91" s="205">
        <v>0</v>
      </c>
      <c r="G91" s="205"/>
      <c r="H91" s="215">
        <v>0</v>
      </c>
      <c r="I91" s="215"/>
      <c r="J91" s="215"/>
      <c r="K91" s="215"/>
      <c r="L91" s="216"/>
      <c r="M91" s="215"/>
      <c r="N91" s="215"/>
      <c r="O91" s="215"/>
      <c r="P91" s="217"/>
      <c r="S91" s="252">
        <f t="shared" si="7"/>
        <v>0</v>
      </c>
      <c r="AB91" s="252">
        <f t="shared" si="16"/>
        <v>0</v>
      </c>
    </row>
    <row r="92" spans="1:28" hidden="1" x14ac:dyDescent="0.2">
      <c r="A92" s="205">
        <v>2</v>
      </c>
      <c r="B92" s="215" t="s">
        <v>935</v>
      </c>
      <c r="C92" s="206"/>
      <c r="D92" s="205"/>
      <c r="E92" s="205"/>
      <c r="F92" s="205">
        <v>0</v>
      </c>
      <c r="G92" s="205"/>
      <c r="H92" s="215">
        <v>0</v>
      </c>
      <c r="I92" s="215"/>
      <c r="J92" s="215"/>
      <c r="K92" s="215"/>
      <c r="L92" s="216"/>
      <c r="M92" s="215"/>
      <c r="N92" s="215"/>
      <c r="O92" s="215"/>
      <c r="P92" s="217"/>
      <c r="S92" s="252">
        <f t="shared" si="7"/>
        <v>0</v>
      </c>
      <c r="AB92" s="252">
        <f t="shared" si="16"/>
        <v>0</v>
      </c>
    </row>
    <row r="93" spans="1:28" hidden="1" x14ac:dyDescent="0.2">
      <c r="A93" s="205"/>
      <c r="B93" s="215" t="s">
        <v>920</v>
      </c>
      <c r="C93" s="206"/>
      <c r="D93" s="205"/>
      <c r="E93" s="205"/>
      <c r="F93" s="205">
        <v>0</v>
      </c>
      <c r="G93" s="205"/>
      <c r="H93" s="215">
        <v>0</v>
      </c>
      <c r="I93" s="215"/>
      <c r="J93" s="215"/>
      <c r="K93" s="215"/>
      <c r="L93" s="216"/>
      <c r="M93" s="215"/>
      <c r="N93" s="215"/>
      <c r="O93" s="215"/>
      <c r="P93" s="217"/>
      <c r="S93" s="252">
        <f t="shared" si="7"/>
        <v>0</v>
      </c>
      <c r="AB93" s="252">
        <f t="shared" si="16"/>
        <v>0</v>
      </c>
    </row>
    <row r="94" spans="1:28" hidden="1" x14ac:dyDescent="0.2">
      <c r="A94" s="211" t="s">
        <v>938</v>
      </c>
      <c r="B94" s="209" t="s">
        <v>934</v>
      </c>
      <c r="C94" s="206"/>
      <c r="D94" s="205"/>
      <c r="E94" s="205"/>
      <c r="F94" s="205">
        <v>0</v>
      </c>
      <c r="G94" s="205"/>
      <c r="H94" s="215">
        <v>0</v>
      </c>
      <c r="I94" s="215"/>
      <c r="J94" s="215"/>
      <c r="K94" s="215"/>
      <c r="L94" s="216"/>
      <c r="M94" s="215"/>
      <c r="N94" s="215"/>
      <c r="O94" s="215"/>
      <c r="P94" s="217"/>
      <c r="S94" s="252">
        <f t="shared" si="7"/>
        <v>0</v>
      </c>
      <c r="AB94" s="252">
        <f t="shared" si="16"/>
        <v>0</v>
      </c>
    </row>
    <row r="95" spans="1:28" hidden="1" x14ac:dyDescent="0.2">
      <c r="A95" s="205">
        <v>1</v>
      </c>
      <c r="B95" s="215" t="s">
        <v>935</v>
      </c>
      <c r="C95" s="206"/>
      <c r="D95" s="205"/>
      <c r="E95" s="205"/>
      <c r="F95" s="205">
        <v>0</v>
      </c>
      <c r="G95" s="205"/>
      <c r="H95" s="215">
        <v>0</v>
      </c>
      <c r="I95" s="215"/>
      <c r="J95" s="215"/>
      <c r="K95" s="215"/>
      <c r="L95" s="216"/>
      <c r="M95" s="215"/>
      <c r="N95" s="215"/>
      <c r="O95" s="215"/>
      <c r="P95" s="217"/>
      <c r="S95" s="252">
        <f t="shared" si="7"/>
        <v>0</v>
      </c>
      <c r="AB95" s="252">
        <f t="shared" si="16"/>
        <v>0</v>
      </c>
    </row>
    <row r="96" spans="1:28" hidden="1" x14ac:dyDescent="0.2">
      <c r="A96" s="205">
        <v>2</v>
      </c>
      <c r="B96" s="215" t="s">
        <v>935</v>
      </c>
      <c r="C96" s="206"/>
      <c r="D96" s="205"/>
      <c r="E96" s="205"/>
      <c r="F96" s="205">
        <v>0</v>
      </c>
      <c r="G96" s="205"/>
      <c r="H96" s="215">
        <v>0</v>
      </c>
      <c r="I96" s="215"/>
      <c r="J96" s="215"/>
      <c r="K96" s="215"/>
      <c r="L96" s="216"/>
      <c r="M96" s="215"/>
      <c r="N96" s="215"/>
      <c r="O96" s="215"/>
      <c r="P96" s="217"/>
      <c r="S96" s="252">
        <f t="shared" si="7"/>
        <v>0</v>
      </c>
      <c r="AB96" s="252">
        <f t="shared" si="16"/>
        <v>0</v>
      </c>
    </row>
    <row r="97" spans="1:28" hidden="1" x14ac:dyDescent="0.2">
      <c r="A97" s="205"/>
      <c r="B97" s="215" t="s">
        <v>920</v>
      </c>
      <c r="C97" s="206"/>
      <c r="D97" s="205"/>
      <c r="E97" s="205"/>
      <c r="F97" s="205">
        <v>0</v>
      </c>
      <c r="G97" s="205"/>
      <c r="H97" s="215">
        <v>0</v>
      </c>
      <c r="I97" s="215"/>
      <c r="J97" s="215"/>
      <c r="K97" s="215"/>
      <c r="L97" s="216"/>
      <c r="M97" s="215"/>
      <c r="N97" s="215"/>
      <c r="O97" s="215"/>
      <c r="P97" s="217"/>
      <c r="S97" s="252">
        <f t="shared" si="7"/>
        <v>0</v>
      </c>
      <c r="AB97" s="252">
        <f t="shared" si="16"/>
        <v>0</v>
      </c>
    </row>
    <row r="98" spans="1:28" hidden="1" x14ac:dyDescent="0.2">
      <c r="A98" s="205"/>
      <c r="B98" s="215"/>
      <c r="C98" s="206"/>
      <c r="D98" s="205"/>
      <c r="E98" s="205"/>
      <c r="F98" s="205"/>
      <c r="G98" s="205"/>
      <c r="H98" s="215"/>
      <c r="I98" s="215"/>
      <c r="J98" s="215"/>
      <c r="K98" s="215"/>
      <c r="L98" s="216"/>
      <c r="M98" s="215"/>
      <c r="N98" s="215"/>
      <c r="O98" s="215"/>
      <c r="P98" s="217"/>
      <c r="S98" s="252">
        <f t="shared" si="7"/>
        <v>0</v>
      </c>
      <c r="AB98" s="252">
        <f t="shared" si="16"/>
        <v>0</v>
      </c>
    </row>
    <row r="99" spans="1:28" hidden="1" x14ac:dyDescent="0.2">
      <c r="A99" s="205"/>
      <c r="B99" s="215"/>
      <c r="C99" s="206"/>
      <c r="D99" s="205"/>
      <c r="E99" s="205"/>
      <c r="F99" s="205"/>
      <c r="G99" s="205"/>
      <c r="H99" s="215"/>
      <c r="I99" s="215"/>
      <c r="J99" s="215"/>
      <c r="K99" s="215"/>
      <c r="L99" s="216"/>
      <c r="M99" s="215"/>
      <c r="N99" s="215"/>
      <c r="O99" s="215"/>
      <c r="P99" s="217"/>
      <c r="S99" s="252">
        <f t="shared" si="7"/>
        <v>0</v>
      </c>
      <c r="AB99" s="252">
        <f t="shared" si="16"/>
        <v>0</v>
      </c>
    </row>
    <row r="100" spans="1:28" hidden="1" x14ac:dyDescent="0.2">
      <c r="A100" s="205"/>
      <c r="B100" s="208"/>
      <c r="C100" s="206"/>
      <c r="D100" s="205"/>
      <c r="E100" s="205"/>
      <c r="F100" s="205"/>
      <c r="G100" s="205"/>
      <c r="H100" s="215"/>
      <c r="I100" s="215"/>
      <c r="J100" s="215"/>
      <c r="K100" s="215"/>
      <c r="L100" s="216"/>
      <c r="M100" s="215"/>
      <c r="N100" s="215"/>
      <c r="O100" s="215"/>
      <c r="P100" s="215"/>
      <c r="S100" s="252">
        <f t="shared" si="7"/>
        <v>0</v>
      </c>
      <c r="AB100" s="252">
        <f t="shared" si="16"/>
        <v>0</v>
      </c>
    </row>
    <row r="101" spans="1:28" s="214" customFormat="1" x14ac:dyDescent="0.2">
      <c r="A101" s="211" t="s">
        <v>925</v>
      </c>
      <c r="B101" s="209" t="s">
        <v>967</v>
      </c>
      <c r="C101" s="212"/>
      <c r="D101" s="211"/>
      <c r="E101" s="211"/>
      <c r="F101" s="211">
        <v>3000</v>
      </c>
      <c r="G101" s="211"/>
      <c r="H101" s="209">
        <f t="shared" ref="H101:O101" si="19">H102</f>
        <v>2500</v>
      </c>
      <c r="I101" s="209">
        <f t="shared" si="19"/>
        <v>2500</v>
      </c>
      <c r="J101" s="209">
        <f t="shared" si="19"/>
        <v>0</v>
      </c>
      <c r="K101" s="209">
        <f t="shared" si="19"/>
        <v>0</v>
      </c>
      <c r="L101" s="209">
        <f t="shared" si="19"/>
        <v>105</v>
      </c>
      <c r="M101" s="209">
        <f t="shared" si="19"/>
        <v>0</v>
      </c>
      <c r="N101" s="209">
        <f t="shared" si="19"/>
        <v>0</v>
      </c>
      <c r="O101" s="209">
        <f t="shared" si="19"/>
        <v>0</v>
      </c>
      <c r="P101" s="213"/>
      <c r="Q101" s="235"/>
      <c r="S101" s="252">
        <f t="shared" si="7"/>
        <v>0</v>
      </c>
      <c r="AB101" s="252">
        <f t="shared" si="16"/>
        <v>0</v>
      </c>
    </row>
    <row r="102" spans="1:28" ht="39" customHeight="1" x14ac:dyDescent="0.25">
      <c r="A102" s="228">
        <v>1</v>
      </c>
      <c r="B102" s="251" t="s">
        <v>968</v>
      </c>
      <c r="C102" s="228" t="s">
        <v>940</v>
      </c>
      <c r="D102" s="227"/>
      <c r="E102" s="205" t="s">
        <v>984</v>
      </c>
      <c r="F102" s="328">
        <v>3164</v>
      </c>
      <c r="G102" s="227"/>
      <c r="H102" s="215">
        <f>I102</f>
        <v>2500</v>
      </c>
      <c r="I102" s="232">
        <v>2500</v>
      </c>
      <c r="J102" s="227"/>
      <c r="K102" s="227"/>
      <c r="L102" s="231">
        <v>105</v>
      </c>
      <c r="M102" s="227"/>
      <c r="N102" s="227"/>
      <c r="O102" s="227"/>
      <c r="P102" s="227"/>
      <c r="S102" s="252">
        <f t="shared" si="7"/>
        <v>0</v>
      </c>
      <c r="AB102" s="252">
        <f t="shared" si="16"/>
        <v>0</v>
      </c>
    </row>
    <row r="103" spans="1:28" ht="18.75" customHeight="1" x14ac:dyDescent="0.25">
      <c r="B103" s="329"/>
      <c r="E103" s="330"/>
      <c r="F103" s="331"/>
      <c r="H103" s="332"/>
      <c r="I103" s="333"/>
      <c r="S103" s="252"/>
    </row>
    <row r="104" spans="1:28" x14ac:dyDescent="0.2">
      <c r="B104" s="214" t="s">
        <v>1033</v>
      </c>
    </row>
  </sheetData>
  <mergeCells count="24">
    <mergeCell ref="A1:B1"/>
    <mergeCell ref="A2:P2"/>
    <mergeCell ref="A3:P3"/>
    <mergeCell ref="J5:P5"/>
    <mergeCell ref="A10:A13"/>
    <mergeCell ref="B10:B13"/>
    <mergeCell ref="C10:C13"/>
    <mergeCell ref="D10:D13"/>
    <mergeCell ref="E10:E13"/>
    <mergeCell ref="F10:F13"/>
    <mergeCell ref="Q10:Q13"/>
    <mergeCell ref="A4:P4"/>
    <mergeCell ref="S10:Z10"/>
    <mergeCell ref="S11:S13"/>
    <mergeCell ref="T11:Z11"/>
    <mergeCell ref="T12:W12"/>
    <mergeCell ref="X12:Z12"/>
    <mergeCell ref="G10:G13"/>
    <mergeCell ref="H10:O10"/>
    <mergeCell ref="P10:P13"/>
    <mergeCell ref="H11:H13"/>
    <mergeCell ref="I11:O11"/>
    <mergeCell ref="I12:L12"/>
    <mergeCell ref="M12:O12"/>
  </mergeCells>
  <pageMargins left="0.7" right="0.7" top="0.75" bottom="0.75" header="0.3" footer="0.3"/>
  <pageSetup paperSize="9" scale="68"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zoomScale="66" zoomScaleNormal="66" workbookViewId="0">
      <pane ySplit="3" topLeftCell="A67" activePane="bottomLeft" state="frozen"/>
      <selection pane="bottomLeft" activeCell="D20" sqref="D20"/>
    </sheetView>
  </sheetViews>
  <sheetFormatPr defaultColWidth="9.33203125" defaultRowHeight="18.75" x14ac:dyDescent="0.3"/>
  <cols>
    <col min="1" max="1" width="6.5" style="137" customWidth="1"/>
    <col min="2" max="2" width="9.1640625" style="155" customWidth="1"/>
    <col min="3" max="3" width="137.5" style="181" customWidth="1"/>
    <col min="4" max="6" width="18.83203125" style="152" customWidth="1"/>
    <col min="7" max="7" width="24" style="153" customWidth="1"/>
    <col min="8" max="8" width="60" style="153" customWidth="1"/>
    <col min="9" max="9" width="58.5" style="137" customWidth="1"/>
    <col min="10" max="10" width="43.6640625" style="137" customWidth="1"/>
    <col min="11" max="11" width="18" style="137" customWidth="1"/>
    <col min="12" max="12" width="239.83203125" style="137" customWidth="1"/>
    <col min="13" max="16384" width="9.33203125" style="137"/>
  </cols>
  <sheetData>
    <row r="1" spans="1:11" x14ac:dyDescent="0.3">
      <c r="A1" s="334" t="s">
        <v>455</v>
      </c>
      <c r="B1" s="334"/>
      <c r="C1" s="334"/>
      <c r="D1" s="334"/>
      <c r="E1" s="334"/>
      <c r="F1" s="334"/>
      <c r="G1" s="334"/>
      <c r="H1" s="334"/>
      <c r="I1" s="334"/>
      <c r="J1" s="334"/>
      <c r="K1" s="334"/>
    </row>
    <row r="2" spans="1:11" x14ac:dyDescent="0.3">
      <c r="B2" s="161"/>
      <c r="C2" s="170"/>
      <c r="D2" s="137"/>
      <c r="E2" s="136"/>
      <c r="F2" s="136"/>
      <c r="G2" s="136"/>
      <c r="H2" s="136"/>
      <c r="I2" s="136"/>
      <c r="J2" s="136"/>
    </row>
    <row r="3" spans="1:11" s="155" customFormat="1" ht="56.25" x14ac:dyDescent="0.3">
      <c r="A3" s="162"/>
      <c r="B3" s="154" t="s">
        <v>360</v>
      </c>
      <c r="C3" s="171" t="s">
        <v>402</v>
      </c>
      <c r="D3" s="156" t="s">
        <v>363</v>
      </c>
      <c r="E3" s="156" t="s">
        <v>824</v>
      </c>
      <c r="F3" s="156" t="s">
        <v>825</v>
      </c>
      <c r="G3" s="157" t="s">
        <v>362</v>
      </c>
      <c r="H3" s="157" t="s">
        <v>370</v>
      </c>
      <c r="I3" s="154" t="s">
        <v>454</v>
      </c>
      <c r="J3" s="154" t="s">
        <v>828</v>
      </c>
      <c r="K3" s="154" t="s">
        <v>456</v>
      </c>
    </row>
    <row r="4" spans="1:11" x14ac:dyDescent="0.3">
      <c r="A4" s="141"/>
      <c r="B4" s="154"/>
      <c r="C4" s="171" t="s">
        <v>464</v>
      </c>
      <c r="D4" s="143">
        <f>D5++D9+D8</f>
        <v>86123</v>
      </c>
      <c r="E4" s="139"/>
      <c r="F4" s="139"/>
      <c r="G4" s="139">
        <f t="shared" ref="G4:I4" si="0">SUM(G30:G39)</f>
        <v>0</v>
      </c>
      <c r="H4" s="139">
        <f t="shared" si="0"/>
        <v>0</v>
      </c>
      <c r="I4" s="139">
        <f t="shared" si="0"/>
        <v>0</v>
      </c>
      <c r="J4" s="139"/>
      <c r="K4" s="138"/>
    </row>
    <row r="5" spans="1:11" x14ac:dyDescent="0.3">
      <c r="A5" s="141"/>
      <c r="B5" s="154" t="s">
        <v>169</v>
      </c>
      <c r="C5" s="171" t="s">
        <v>866</v>
      </c>
      <c r="D5" s="139">
        <f>SUM(D6:D7)</f>
        <v>1500</v>
      </c>
      <c r="E5" s="139"/>
      <c r="F5" s="139"/>
      <c r="G5" s="139"/>
      <c r="H5" s="139"/>
      <c r="I5" s="139"/>
      <c r="J5" s="139"/>
      <c r="K5" s="138"/>
    </row>
    <row r="6" spans="1:11" x14ac:dyDescent="0.3">
      <c r="A6" s="141"/>
      <c r="B6" s="154"/>
      <c r="C6" s="98" t="s">
        <v>410</v>
      </c>
      <c r="D6" s="184"/>
      <c r="E6" s="184"/>
      <c r="F6" s="184"/>
      <c r="G6" s="139"/>
      <c r="H6" s="139"/>
      <c r="I6" s="139"/>
      <c r="J6" s="139"/>
      <c r="K6" s="138"/>
    </row>
    <row r="7" spans="1:11" x14ac:dyDescent="0.3">
      <c r="A7" s="141"/>
      <c r="B7" s="154"/>
      <c r="C7" s="98" t="s">
        <v>368</v>
      </c>
      <c r="D7" s="99">
        <v>1500</v>
      </c>
      <c r="E7" s="99"/>
      <c r="F7" s="99"/>
      <c r="G7" s="139"/>
      <c r="H7" s="139"/>
      <c r="I7" s="139"/>
      <c r="J7" s="139"/>
      <c r="K7" s="138"/>
    </row>
    <row r="8" spans="1:11" s="136" customFormat="1" x14ac:dyDescent="0.3">
      <c r="A8" s="138"/>
      <c r="B8" s="154" t="s">
        <v>352</v>
      </c>
      <c r="C8" s="103" t="s">
        <v>867</v>
      </c>
      <c r="D8" s="108">
        <f>D9+D22+D37+D46+D57+D74+D84+D95</f>
        <v>67323</v>
      </c>
      <c r="E8" s="108"/>
      <c r="F8" s="108"/>
      <c r="G8" s="139"/>
      <c r="H8" s="139"/>
      <c r="I8" s="139"/>
      <c r="J8" s="139"/>
      <c r="K8" s="138"/>
    </row>
    <row r="9" spans="1:11" x14ac:dyDescent="0.3">
      <c r="A9" s="141"/>
      <c r="B9" s="154">
        <v>1</v>
      </c>
      <c r="C9" s="171" t="s">
        <v>432</v>
      </c>
      <c r="D9" s="139">
        <f>SUM(D10:D21)</f>
        <v>17300</v>
      </c>
      <c r="E9" s="139"/>
      <c r="F9" s="139"/>
      <c r="G9" s="139"/>
      <c r="H9" s="139"/>
      <c r="I9" s="139"/>
      <c r="J9" s="139"/>
      <c r="K9" s="138"/>
    </row>
    <row r="10" spans="1:11" ht="56.25" x14ac:dyDescent="0.3">
      <c r="A10" s="141"/>
      <c r="B10" s="141" t="s">
        <v>560</v>
      </c>
      <c r="C10" s="141" t="s">
        <v>471</v>
      </c>
      <c r="D10" s="143">
        <v>2100</v>
      </c>
      <c r="E10" s="143"/>
      <c r="F10" s="139"/>
      <c r="G10" s="139"/>
      <c r="H10" s="139"/>
      <c r="I10" s="141" t="s">
        <v>472</v>
      </c>
      <c r="J10" s="196"/>
      <c r="K10" s="138"/>
    </row>
    <row r="11" spans="1:11" ht="37.5" x14ac:dyDescent="0.3">
      <c r="A11" s="141"/>
      <c r="B11" s="141" t="s">
        <v>561</v>
      </c>
      <c r="C11" s="141" t="s">
        <v>473</v>
      </c>
      <c r="D11" s="143">
        <v>1000</v>
      </c>
      <c r="E11" s="139"/>
      <c r="F11" s="139"/>
      <c r="G11" s="139"/>
      <c r="H11" s="139"/>
      <c r="I11" s="141" t="s">
        <v>474</v>
      </c>
      <c r="J11" s="196"/>
      <c r="K11" s="138"/>
    </row>
    <row r="12" spans="1:11" ht="37.5" x14ac:dyDescent="0.3">
      <c r="A12" s="141"/>
      <c r="B12" s="141" t="s">
        <v>562</v>
      </c>
      <c r="C12" s="141" t="s">
        <v>475</v>
      </c>
      <c r="D12" s="143">
        <v>1000</v>
      </c>
      <c r="E12" s="139"/>
      <c r="F12" s="139"/>
      <c r="G12" s="139"/>
      <c r="H12" s="139"/>
      <c r="I12" s="141" t="s">
        <v>476</v>
      </c>
      <c r="J12" s="196"/>
      <c r="K12" s="138"/>
    </row>
    <row r="13" spans="1:11" x14ac:dyDescent="0.3">
      <c r="A13" s="141"/>
      <c r="B13" s="141" t="s">
        <v>563</v>
      </c>
      <c r="C13" s="141" t="s">
        <v>868</v>
      </c>
      <c r="D13" s="143">
        <v>200</v>
      </c>
      <c r="E13" s="139"/>
      <c r="F13" s="139"/>
      <c r="G13" s="139"/>
      <c r="H13" s="139"/>
      <c r="I13" s="141" t="s">
        <v>479</v>
      </c>
      <c r="J13" s="196"/>
      <c r="K13" s="138"/>
    </row>
    <row r="14" spans="1:11" x14ac:dyDescent="0.3">
      <c r="A14" s="141"/>
      <c r="B14" s="141" t="s">
        <v>564</v>
      </c>
      <c r="C14" s="141" t="s">
        <v>823</v>
      </c>
      <c r="D14" s="143">
        <v>500</v>
      </c>
      <c r="E14" s="139"/>
      <c r="F14" s="139"/>
      <c r="G14" s="139"/>
      <c r="H14" s="139"/>
      <c r="I14" s="141" t="s">
        <v>486</v>
      </c>
      <c r="J14" s="196"/>
      <c r="K14" s="138"/>
    </row>
    <row r="15" spans="1:11" x14ac:dyDescent="0.3">
      <c r="A15" s="141"/>
      <c r="B15" s="141" t="s">
        <v>565</v>
      </c>
      <c r="C15" s="141" t="s">
        <v>869</v>
      </c>
      <c r="D15" s="143">
        <v>500</v>
      </c>
      <c r="E15" s="139"/>
      <c r="F15" s="139"/>
      <c r="G15" s="139"/>
      <c r="H15" s="139"/>
      <c r="I15" s="141"/>
      <c r="J15" s="196"/>
      <c r="K15" s="138"/>
    </row>
    <row r="16" spans="1:11" x14ac:dyDescent="0.3">
      <c r="A16" s="141"/>
      <c r="B16" s="141" t="s">
        <v>566</v>
      </c>
      <c r="C16" s="141" t="s">
        <v>870</v>
      </c>
      <c r="D16" s="143">
        <v>1000</v>
      </c>
      <c r="E16" s="139"/>
      <c r="F16" s="139"/>
      <c r="G16" s="139"/>
      <c r="H16" s="139"/>
      <c r="I16" s="141"/>
      <c r="J16" s="196"/>
      <c r="K16" s="138"/>
    </row>
    <row r="17" spans="1:11" x14ac:dyDescent="0.3">
      <c r="A17" s="141"/>
      <c r="B17" s="141" t="s">
        <v>568</v>
      </c>
      <c r="C17" s="141" t="s">
        <v>869</v>
      </c>
      <c r="D17" s="143">
        <v>500</v>
      </c>
      <c r="E17" s="139"/>
      <c r="F17" s="139"/>
      <c r="G17" s="139"/>
      <c r="H17" s="139"/>
      <c r="I17" s="141"/>
      <c r="J17" s="196"/>
      <c r="K17" s="138"/>
    </row>
    <row r="18" spans="1:11" x14ac:dyDescent="0.3">
      <c r="A18" s="141"/>
      <c r="B18" s="141" t="s">
        <v>569</v>
      </c>
      <c r="C18" s="141" t="s">
        <v>834</v>
      </c>
      <c r="D18" s="143">
        <v>3000</v>
      </c>
      <c r="E18" s="143"/>
      <c r="F18" s="139"/>
      <c r="G18" s="139"/>
      <c r="H18" s="139"/>
      <c r="I18" s="139"/>
      <c r="J18" s="139"/>
      <c r="K18" s="138"/>
    </row>
    <row r="19" spans="1:11" x14ac:dyDescent="0.3">
      <c r="A19" s="141"/>
      <c r="B19" s="141" t="s">
        <v>570</v>
      </c>
      <c r="C19" s="141" t="s">
        <v>835</v>
      </c>
      <c r="D19" s="143">
        <v>3000</v>
      </c>
      <c r="E19" s="139"/>
      <c r="F19" s="139"/>
      <c r="G19" s="139"/>
      <c r="H19" s="139"/>
      <c r="I19" s="139"/>
      <c r="J19" s="139"/>
      <c r="K19" s="138"/>
    </row>
    <row r="20" spans="1:11" ht="75" x14ac:dyDescent="0.3">
      <c r="A20" s="141"/>
      <c r="B20" s="141" t="s">
        <v>571</v>
      </c>
      <c r="C20" s="141" t="s">
        <v>443</v>
      </c>
      <c r="D20" s="143">
        <v>2000</v>
      </c>
      <c r="E20" s="139"/>
      <c r="F20" s="139"/>
      <c r="G20" s="139"/>
      <c r="H20" s="141" t="s">
        <v>445</v>
      </c>
      <c r="I20" s="141" t="s">
        <v>446</v>
      </c>
      <c r="J20" s="139"/>
      <c r="K20" s="138"/>
    </row>
    <row r="21" spans="1:11" ht="37.5" x14ac:dyDescent="0.3">
      <c r="A21" s="141" t="s">
        <v>817</v>
      </c>
      <c r="B21" s="162" t="s">
        <v>572</v>
      </c>
      <c r="C21" s="98" t="s">
        <v>458</v>
      </c>
      <c r="D21" s="99">
        <v>2500</v>
      </c>
      <c r="E21" s="99"/>
      <c r="F21" s="99"/>
      <c r="G21" s="139"/>
      <c r="H21" s="139"/>
      <c r="I21" s="139"/>
      <c r="J21" s="139"/>
      <c r="K21" s="138"/>
    </row>
    <row r="22" spans="1:11" x14ac:dyDescent="0.3">
      <c r="A22" s="141"/>
      <c r="B22" s="154">
        <v>2</v>
      </c>
      <c r="C22" s="171" t="s">
        <v>495</v>
      </c>
      <c r="D22" s="139">
        <f>SUM(D23:D36)</f>
        <v>6600</v>
      </c>
      <c r="E22" s="139"/>
      <c r="F22" s="139"/>
      <c r="G22" s="139"/>
      <c r="H22" s="139"/>
      <c r="I22" s="139"/>
      <c r="J22" s="139"/>
      <c r="K22" s="138"/>
    </row>
    <row r="23" spans="1:11" ht="56.25" x14ac:dyDescent="0.3">
      <c r="A23" s="141"/>
      <c r="B23" s="141" t="s">
        <v>577</v>
      </c>
      <c r="C23" s="178" t="s">
        <v>829</v>
      </c>
      <c r="D23" s="143">
        <v>500</v>
      </c>
      <c r="E23" s="139"/>
      <c r="F23" s="139"/>
      <c r="G23" s="191" t="s">
        <v>827</v>
      </c>
      <c r="H23" s="191" t="s">
        <v>172</v>
      </c>
      <c r="I23" s="191" t="s">
        <v>173</v>
      </c>
      <c r="J23" s="191" t="s">
        <v>174</v>
      </c>
      <c r="K23" s="138"/>
    </row>
    <row r="24" spans="1:11" x14ac:dyDescent="0.3">
      <c r="A24" s="141"/>
      <c r="B24" s="141" t="s">
        <v>578</v>
      </c>
      <c r="C24" s="178" t="s">
        <v>497</v>
      </c>
      <c r="D24" s="143">
        <v>700</v>
      </c>
      <c r="E24" s="139"/>
      <c r="F24" s="139"/>
      <c r="G24" s="139"/>
      <c r="H24" s="139"/>
      <c r="I24" s="139"/>
      <c r="J24" s="139"/>
      <c r="K24" s="138"/>
    </row>
    <row r="25" spans="1:11" x14ac:dyDescent="0.3">
      <c r="A25" s="141"/>
      <c r="B25" s="141" t="s">
        <v>579</v>
      </c>
      <c r="C25" s="178" t="s">
        <v>498</v>
      </c>
      <c r="D25" s="143">
        <v>700</v>
      </c>
      <c r="E25" s="139"/>
      <c r="F25" s="139"/>
      <c r="G25" s="139"/>
      <c r="H25" s="139"/>
      <c r="I25" s="139"/>
      <c r="J25" s="139"/>
      <c r="K25" s="138"/>
    </row>
    <row r="26" spans="1:11" ht="56.25" x14ac:dyDescent="0.3">
      <c r="A26" s="141"/>
      <c r="B26" s="141" t="s">
        <v>580</v>
      </c>
      <c r="C26" s="178" t="s">
        <v>831</v>
      </c>
      <c r="D26" s="143">
        <v>700</v>
      </c>
      <c r="E26" s="139"/>
      <c r="F26" s="139"/>
      <c r="G26" s="191" t="s">
        <v>827</v>
      </c>
      <c r="H26" s="191" t="s">
        <v>172</v>
      </c>
      <c r="I26" s="191" t="s">
        <v>176</v>
      </c>
      <c r="J26" s="191" t="s">
        <v>177</v>
      </c>
      <c r="K26" s="138"/>
    </row>
    <row r="27" spans="1:11" ht="56.25" x14ac:dyDescent="0.3">
      <c r="A27" s="141"/>
      <c r="B27" s="141" t="s">
        <v>581</v>
      </c>
      <c r="C27" s="178" t="s">
        <v>830</v>
      </c>
      <c r="D27" s="143">
        <v>1200</v>
      </c>
      <c r="E27" s="139"/>
      <c r="F27" s="139"/>
      <c r="G27" s="191" t="s">
        <v>827</v>
      </c>
      <c r="H27" s="191" t="s">
        <v>172</v>
      </c>
      <c r="I27" s="191" t="s">
        <v>826</v>
      </c>
      <c r="J27" s="191" t="s">
        <v>263</v>
      </c>
      <c r="K27" s="138"/>
    </row>
    <row r="28" spans="1:11" ht="56.25" x14ac:dyDescent="0.3">
      <c r="A28" s="141"/>
      <c r="B28" s="141" t="s">
        <v>583</v>
      </c>
      <c r="C28" s="178" t="s">
        <v>832</v>
      </c>
      <c r="D28" s="143">
        <v>500</v>
      </c>
      <c r="E28" s="139"/>
      <c r="F28" s="139"/>
      <c r="G28" s="143" t="s">
        <v>833</v>
      </c>
      <c r="H28" s="191" t="s">
        <v>172</v>
      </c>
      <c r="I28" s="191" t="s">
        <v>185</v>
      </c>
      <c r="J28" s="191" t="s">
        <v>186</v>
      </c>
      <c r="K28" s="138"/>
    </row>
    <row r="29" spans="1:11" x14ac:dyDescent="0.3">
      <c r="A29" s="141"/>
      <c r="B29" s="141" t="s">
        <v>584</v>
      </c>
      <c r="C29" s="178" t="s">
        <v>815</v>
      </c>
      <c r="D29" s="143">
        <v>500</v>
      </c>
      <c r="E29" s="139"/>
      <c r="F29" s="139"/>
      <c r="G29" s="139"/>
      <c r="H29" s="139"/>
      <c r="I29" s="139"/>
      <c r="J29" s="139"/>
      <c r="K29" s="138"/>
    </row>
    <row r="30" spans="1:11" ht="37.5" x14ac:dyDescent="0.3">
      <c r="A30" s="141"/>
      <c r="B30" s="141" t="s">
        <v>594</v>
      </c>
      <c r="C30" s="178" t="s">
        <v>882</v>
      </c>
      <c r="D30" s="143">
        <v>500</v>
      </c>
      <c r="E30" s="139"/>
      <c r="F30" s="139"/>
      <c r="G30" s="143"/>
      <c r="H30" s="144"/>
      <c r="I30" s="138" t="s">
        <v>816</v>
      </c>
      <c r="J30" s="138"/>
      <c r="K30" s="141"/>
    </row>
    <row r="31" spans="1:11" s="149" customFormat="1" ht="19.5" x14ac:dyDescent="0.35">
      <c r="A31" s="146"/>
      <c r="B31" s="141" t="s">
        <v>597</v>
      </c>
      <c r="C31" s="178" t="s">
        <v>883</v>
      </c>
      <c r="D31" s="150"/>
      <c r="E31" s="147"/>
      <c r="F31" s="147"/>
      <c r="G31" s="148"/>
      <c r="H31" s="148"/>
      <c r="I31" s="146"/>
      <c r="J31" s="146"/>
      <c r="K31" s="146"/>
    </row>
    <row r="32" spans="1:11" s="149" customFormat="1" ht="19.5" x14ac:dyDescent="0.35">
      <c r="A32" s="146"/>
      <c r="B32" s="141"/>
      <c r="C32" s="178" t="s">
        <v>871</v>
      </c>
      <c r="D32" s="150"/>
      <c r="E32" s="147"/>
      <c r="F32" s="147"/>
      <c r="G32" s="148"/>
      <c r="H32" s="148"/>
      <c r="I32" s="146"/>
      <c r="J32" s="146"/>
      <c r="K32" s="146"/>
    </row>
    <row r="33" spans="1:11" s="149" customFormat="1" ht="19.5" x14ac:dyDescent="0.35">
      <c r="A33" s="146"/>
      <c r="B33" s="141"/>
      <c r="C33" s="98" t="s">
        <v>872</v>
      </c>
      <c r="D33" s="150"/>
      <c r="E33" s="147"/>
      <c r="F33" s="147"/>
      <c r="G33" s="148"/>
      <c r="H33" s="148"/>
      <c r="I33" s="146"/>
      <c r="J33" s="146"/>
      <c r="K33" s="146"/>
    </row>
    <row r="34" spans="1:11" s="149" customFormat="1" ht="19.5" x14ac:dyDescent="0.35">
      <c r="A34" s="146"/>
      <c r="B34" s="141"/>
      <c r="C34" s="98" t="s">
        <v>873</v>
      </c>
      <c r="D34" s="150"/>
      <c r="E34" s="147"/>
      <c r="F34" s="147"/>
      <c r="G34" s="148"/>
      <c r="H34" s="148"/>
      <c r="I34" s="146"/>
      <c r="J34" s="146"/>
      <c r="K34" s="146"/>
    </row>
    <row r="35" spans="1:11" s="149" customFormat="1" ht="19.5" x14ac:dyDescent="0.35">
      <c r="A35" s="146"/>
      <c r="B35" s="141"/>
      <c r="C35" s="98" t="s">
        <v>871</v>
      </c>
      <c r="D35" s="150"/>
      <c r="E35" s="147"/>
      <c r="F35" s="147"/>
      <c r="G35" s="148"/>
      <c r="H35" s="148"/>
      <c r="I35" s="146"/>
      <c r="J35" s="146"/>
      <c r="K35" s="146"/>
    </row>
    <row r="36" spans="1:11" x14ac:dyDescent="0.3">
      <c r="A36" s="141"/>
      <c r="B36" s="141"/>
      <c r="C36" s="98" t="s">
        <v>460</v>
      </c>
      <c r="D36" s="99">
        <v>1300</v>
      </c>
      <c r="E36" s="99"/>
      <c r="F36" s="99"/>
      <c r="G36" s="144"/>
      <c r="H36" s="144"/>
      <c r="I36" s="141"/>
      <c r="J36" s="141"/>
      <c r="K36" s="141"/>
    </row>
    <row r="37" spans="1:11" x14ac:dyDescent="0.3">
      <c r="A37" s="141"/>
      <c r="B37" s="138">
        <v>3</v>
      </c>
      <c r="C37" s="171" t="s">
        <v>545</v>
      </c>
      <c r="D37" s="139">
        <f>SUM(D38:D45)</f>
        <v>2423</v>
      </c>
      <c r="E37" s="143"/>
      <c r="F37" s="143"/>
      <c r="G37" s="144"/>
      <c r="H37" s="144"/>
      <c r="I37" s="141"/>
      <c r="J37" s="141"/>
      <c r="K37" s="141"/>
    </row>
    <row r="38" spans="1:11" s="149" customFormat="1" ht="94.5" x14ac:dyDescent="0.35">
      <c r="A38" s="146"/>
      <c r="B38" s="141" t="s">
        <v>399</v>
      </c>
      <c r="C38" s="98" t="s">
        <v>414</v>
      </c>
      <c r="D38" s="150">
        <v>470</v>
      </c>
      <c r="E38" s="147"/>
      <c r="F38" s="147"/>
      <c r="G38" s="148" t="s">
        <v>407</v>
      </c>
      <c r="H38" s="148" t="s">
        <v>457</v>
      </c>
      <c r="I38" s="146" t="s">
        <v>417</v>
      </c>
      <c r="J38" s="146"/>
      <c r="K38" s="146">
        <v>1</v>
      </c>
    </row>
    <row r="39" spans="1:11" ht="25.5" x14ac:dyDescent="0.3">
      <c r="A39" s="141"/>
      <c r="B39" s="141" t="s">
        <v>599</v>
      </c>
      <c r="C39" s="98" t="s">
        <v>459</v>
      </c>
      <c r="D39" s="143">
        <v>800</v>
      </c>
      <c r="E39" s="143"/>
      <c r="F39" s="143"/>
      <c r="G39" s="191" t="s">
        <v>547</v>
      </c>
      <c r="H39" s="192" t="s">
        <v>244</v>
      </c>
      <c r="I39" s="192" t="s">
        <v>245</v>
      </c>
      <c r="J39" s="192" t="s">
        <v>246</v>
      </c>
      <c r="K39" s="141">
        <v>1</v>
      </c>
    </row>
    <row r="40" spans="1:11" ht="56.25" x14ac:dyDescent="0.3">
      <c r="A40" s="141"/>
      <c r="B40" s="141" t="s">
        <v>603</v>
      </c>
      <c r="C40" s="178" t="s">
        <v>230</v>
      </c>
      <c r="D40" s="143">
        <v>300</v>
      </c>
      <c r="E40" s="143"/>
      <c r="F40" s="143"/>
      <c r="G40" s="98" t="s">
        <v>407</v>
      </c>
      <c r="H40" s="191" t="s">
        <v>232</v>
      </c>
      <c r="I40" s="191" t="s">
        <v>233</v>
      </c>
      <c r="J40" s="191" t="s">
        <v>234</v>
      </c>
      <c r="K40" s="141"/>
    </row>
    <row r="41" spans="1:11" ht="56.25" x14ac:dyDescent="0.3">
      <c r="A41" s="141"/>
      <c r="B41" s="141" t="s">
        <v>605</v>
      </c>
      <c r="C41" s="178" t="s">
        <v>822</v>
      </c>
      <c r="D41" s="143">
        <v>853</v>
      </c>
      <c r="E41" s="143">
        <v>739</v>
      </c>
      <c r="F41" s="143">
        <v>114</v>
      </c>
      <c r="G41" s="191" t="s">
        <v>549</v>
      </c>
      <c r="H41" s="191" t="s">
        <v>316</v>
      </c>
      <c r="I41" s="191" t="s">
        <v>320</v>
      </c>
      <c r="J41" s="191" t="s">
        <v>321</v>
      </c>
      <c r="K41" s="141">
        <v>1</v>
      </c>
    </row>
    <row r="42" spans="1:11" s="149" customFormat="1" ht="19.5" x14ac:dyDescent="0.35">
      <c r="A42" s="146"/>
      <c r="B42" s="141"/>
      <c r="C42" s="178" t="s">
        <v>874</v>
      </c>
      <c r="D42" s="150"/>
      <c r="E42" s="147"/>
      <c r="F42" s="147"/>
      <c r="G42" s="148"/>
      <c r="H42" s="148"/>
      <c r="I42" s="146"/>
      <c r="J42" s="146"/>
      <c r="K42" s="146"/>
    </row>
    <row r="43" spans="1:11" s="149" customFormat="1" ht="19.5" x14ac:dyDescent="0.35">
      <c r="A43" s="146"/>
      <c r="B43" s="141"/>
      <c r="C43" s="98" t="s">
        <v>875</v>
      </c>
      <c r="D43" s="150"/>
      <c r="E43" s="147"/>
      <c r="F43" s="147"/>
      <c r="G43" s="148"/>
      <c r="H43" s="148"/>
      <c r="I43" s="146"/>
      <c r="J43" s="146"/>
      <c r="K43" s="146"/>
    </row>
    <row r="44" spans="1:11" s="149" customFormat="1" ht="19.5" x14ac:dyDescent="0.35">
      <c r="A44" s="146"/>
      <c r="B44" s="141"/>
      <c r="C44" s="98" t="s">
        <v>876</v>
      </c>
      <c r="D44" s="150"/>
      <c r="E44" s="147"/>
      <c r="F44" s="147"/>
      <c r="G44" s="148"/>
      <c r="H44" s="148"/>
      <c r="I44" s="146"/>
      <c r="J44" s="146"/>
      <c r="K44" s="146"/>
    </row>
    <row r="45" spans="1:11" s="149" customFormat="1" ht="19.5" x14ac:dyDescent="0.35">
      <c r="A45" s="146"/>
      <c r="B45" s="141"/>
      <c r="C45" s="98" t="s">
        <v>877</v>
      </c>
      <c r="D45" s="150"/>
      <c r="E45" s="147"/>
      <c r="F45" s="147"/>
      <c r="G45" s="148"/>
      <c r="H45" s="148"/>
      <c r="I45" s="146"/>
      <c r="J45" s="146"/>
      <c r="K45" s="146"/>
    </row>
    <row r="46" spans="1:11" s="136" customFormat="1" x14ac:dyDescent="0.3">
      <c r="A46" s="138"/>
      <c r="B46" s="138">
        <v>4</v>
      </c>
      <c r="C46" s="170" t="s">
        <v>428</v>
      </c>
      <c r="D46" s="139">
        <f>SUM(D47:D55)</f>
        <v>8500</v>
      </c>
      <c r="E46" s="139"/>
      <c r="F46" s="139"/>
      <c r="G46" s="96"/>
      <c r="H46" s="145"/>
      <c r="I46" s="138"/>
      <c r="J46" s="138"/>
      <c r="K46" s="138"/>
    </row>
    <row r="47" spans="1:11" s="136" customFormat="1" ht="75" x14ac:dyDescent="0.3">
      <c r="A47" s="138"/>
      <c r="B47" s="162" t="s">
        <v>419</v>
      </c>
      <c r="C47" s="98" t="s">
        <v>427</v>
      </c>
      <c r="D47" s="99">
        <v>3000</v>
      </c>
      <c r="E47" s="99"/>
      <c r="F47" s="99"/>
      <c r="G47" s="109" t="s">
        <v>428</v>
      </c>
      <c r="H47" s="109" t="s">
        <v>429</v>
      </c>
      <c r="I47" s="107" t="s">
        <v>430</v>
      </c>
      <c r="J47" s="107"/>
      <c r="K47" s="138"/>
    </row>
    <row r="48" spans="1:11" ht="37.5" x14ac:dyDescent="0.3">
      <c r="A48" s="141"/>
      <c r="B48" s="162" t="s">
        <v>635</v>
      </c>
      <c r="C48" s="98" t="s">
        <v>626</v>
      </c>
      <c r="D48" s="143">
        <v>1000</v>
      </c>
      <c r="E48" s="143"/>
      <c r="F48" s="143"/>
      <c r="G48" s="144"/>
      <c r="H48" s="144"/>
      <c r="I48" s="141"/>
      <c r="J48" s="141"/>
      <c r="K48" s="141"/>
    </row>
    <row r="49" spans="1:11" x14ac:dyDescent="0.3">
      <c r="A49" s="141"/>
      <c r="B49" s="162" t="s">
        <v>636</v>
      </c>
      <c r="C49" s="98" t="s">
        <v>627</v>
      </c>
      <c r="D49" s="143">
        <v>1000</v>
      </c>
      <c r="E49" s="143"/>
      <c r="F49" s="143"/>
      <c r="G49" s="144"/>
      <c r="H49" s="144"/>
      <c r="I49" s="141"/>
      <c r="J49" s="141"/>
      <c r="K49" s="141"/>
    </row>
    <row r="50" spans="1:11" x14ac:dyDescent="0.3">
      <c r="A50" s="141"/>
      <c r="B50" s="162" t="s">
        <v>637</v>
      </c>
      <c r="C50" s="98" t="s">
        <v>837</v>
      </c>
      <c r="D50" s="143"/>
      <c r="E50" s="143"/>
      <c r="F50" s="143"/>
      <c r="G50" s="144"/>
      <c r="H50" s="144"/>
      <c r="I50" s="141"/>
      <c r="J50" s="141"/>
      <c r="K50" s="141"/>
    </row>
    <row r="51" spans="1:11" ht="37.5" x14ac:dyDescent="0.3">
      <c r="A51" s="141"/>
      <c r="B51" s="162" t="s">
        <v>638</v>
      </c>
      <c r="C51" s="98" t="s">
        <v>629</v>
      </c>
      <c r="D51" s="143">
        <v>2000</v>
      </c>
      <c r="E51" s="143"/>
      <c r="F51" s="143"/>
      <c r="G51" s="144" t="s">
        <v>836</v>
      </c>
      <c r="H51" s="193" t="s">
        <v>884</v>
      </c>
      <c r="I51" s="194" t="s">
        <v>885</v>
      </c>
      <c r="J51" s="193" t="s">
        <v>886</v>
      </c>
      <c r="K51" s="195"/>
    </row>
    <row r="52" spans="1:11" ht="93.75" x14ac:dyDescent="0.3">
      <c r="A52" s="141"/>
      <c r="B52" s="162" t="s">
        <v>639</v>
      </c>
      <c r="C52" s="98" t="s">
        <v>630</v>
      </c>
      <c r="D52" s="143">
        <v>1500</v>
      </c>
      <c r="E52" s="143"/>
      <c r="F52" s="143"/>
      <c r="G52" s="144"/>
      <c r="H52" s="144" t="s">
        <v>23</v>
      </c>
      <c r="I52" s="141" t="s">
        <v>27</v>
      </c>
      <c r="J52" s="141" t="s">
        <v>25</v>
      </c>
      <c r="K52" s="141"/>
    </row>
    <row r="53" spans="1:11" s="149" customFormat="1" ht="19.5" x14ac:dyDescent="0.35">
      <c r="A53" s="146"/>
      <c r="B53" s="141"/>
      <c r="C53" s="178" t="s">
        <v>874</v>
      </c>
      <c r="D53" s="150"/>
      <c r="E53" s="147"/>
      <c r="F53" s="147"/>
      <c r="G53" s="148"/>
      <c r="H53" s="148"/>
      <c r="I53" s="146"/>
      <c r="J53" s="146"/>
      <c r="K53" s="146"/>
    </row>
    <row r="54" spans="1:11" s="149" customFormat="1" ht="19.5" x14ac:dyDescent="0.35">
      <c r="A54" s="146"/>
      <c r="B54" s="141"/>
      <c r="C54" s="98" t="s">
        <v>875</v>
      </c>
      <c r="D54" s="150"/>
      <c r="E54" s="147"/>
      <c r="F54" s="147"/>
      <c r="G54" s="148"/>
      <c r="H54" s="148"/>
      <c r="I54" s="146"/>
      <c r="J54" s="146"/>
      <c r="K54" s="146"/>
    </row>
    <row r="55" spans="1:11" s="149" customFormat="1" ht="19.5" x14ac:dyDescent="0.35">
      <c r="A55" s="146"/>
      <c r="B55" s="141"/>
      <c r="C55" s="98" t="s">
        <v>876</v>
      </c>
      <c r="D55" s="150"/>
      <c r="E55" s="147"/>
      <c r="F55" s="147"/>
      <c r="G55" s="148"/>
      <c r="H55" s="148"/>
      <c r="I55" s="146"/>
      <c r="J55" s="146"/>
      <c r="K55" s="146"/>
    </row>
    <row r="56" spans="1:11" s="149" customFormat="1" ht="19.5" x14ac:dyDescent="0.35">
      <c r="A56" s="146"/>
      <c r="B56" s="141"/>
      <c r="C56" s="98" t="s">
        <v>877</v>
      </c>
      <c r="D56" s="150"/>
      <c r="E56" s="147"/>
      <c r="F56" s="147"/>
      <c r="G56" s="148"/>
      <c r="H56" s="148"/>
      <c r="I56" s="146"/>
      <c r="J56" s="146"/>
      <c r="K56" s="146"/>
    </row>
    <row r="57" spans="1:11" s="136" customFormat="1" x14ac:dyDescent="0.3">
      <c r="A57" s="138"/>
      <c r="B57" s="154">
        <v>5</v>
      </c>
      <c r="C57" s="171" t="s">
        <v>377</v>
      </c>
      <c r="D57" s="139">
        <f>SUM(D58:D69)</f>
        <v>11400</v>
      </c>
      <c r="E57" s="139"/>
      <c r="F57" s="139"/>
      <c r="G57" s="145"/>
      <c r="H57" s="145"/>
      <c r="I57" s="138"/>
      <c r="J57" s="138"/>
      <c r="K57" s="138"/>
    </row>
    <row r="58" spans="1:11" s="136" customFormat="1" ht="93.75" x14ac:dyDescent="0.3">
      <c r="A58" s="138"/>
      <c r="B58" s="154" t="s">
        <v>789</v>
      </c>
      <c r="C58" s="98" t="s">
        <v>364</v>
      </c>
      <c r="D58" s="99">
        <v>1500</v>
      </c>
      <c r="E58" s="108"/>
      <c r="F58" s="108"/>
      <c r="G58" s="109" t="s">
        <v>377</v>
      </c>
      <c r="H58" s="144" t="s">
        <v>844</v>
      </c>
      <c r="I58" s="138"/>
      <c r="J58" s="138"/>
      <c r="K58" s="138"/>
    </row>
    <row r="59" spans="1:11" x14ac:dyDescent="0.3">
      <c r="A59" s="141"/>
      <c r="B59" s="162" t="s">
        <v>790</v>
      </c>
      <c r="C59" s="98" t="s">
        <v>838</v>
      </c>
      <c r="D59" s="143">
        <v>700</v>
      </c>
      <c r="E59" s="143"/>
      <c r="F59" s="143"/>
      <c r="G59" s="144"/>
      <c r="H59" s="141"/>
      <c r="I59" s="144" t="s">
        <v>842</v>
      </c>
      <c r="J59" s="141" t="s">
        <v>839</v>
      </c>
      <c r="K59" s="141"/>
    </row>
    <row r="60" spans="1:11" x14ac:dyDescent="0.3">
      <c r="A60" s="141"/>
      <c r="B60" s="162" t="s">
        <v>790</v>
      </c>
      <c r="C60" s="98" t="s">
        <v>840</v>
      </c>
      <c r="D60" s="143">
        <v>800</v>
      </c>
      <c r="E60" s="143"/>
      <c r="F60" s="143"/>
      <c r="G60" s="144"/>
      <c r="H60" s="141"/>
      <c r="I60" s="144" t="s">
        <v>843</v>
      </c>
      <c r="J60" s="141" t="s">
        <v>841</v>
      </c>
      <c r="K60" s="141"/>
    </row>
    <row r="61" spans="1:11" x14ac:dyDescent="0.3">
      <c r="A61" s="141"/>
      <c r="B61" s="162" t="s">
        <v>792</v>
      </c>
      <c r="C61" s="98" t="s">
        <v>461</v>
      </c>
      <c r="D61" s="99">
        <v>2000</v>
      </c>
      <c r="E61" s="99"/>
      <c r="F61" s="99"/>
      <c r="G61" s="144"/>
      <c r="H61" s="141"/>
      <c r="I61" s="144" t="s">
        <v>843</v>
      </c>
      <c r="J61" s="141"/>
      <c r="K61" s="141"/>
    </row>
    <row r="62" spans="1:11" x14ac:dyDescent="0.3">
      <c r="A62" s="141"/>
      <c r="B62" s="162" t="s">
        <v>794</v>
      </c>
      <c r="C62" s="98" t="s">
        <v>845</v>
      </c>
      <c r="D62" s="143">
        <v>2500</v>
      </c>
      <c r="E62" s="143"/>
      <c r="F62" s="143"/>
      <c r="G62" s="144"/>
      <c r="H62" s="141"/>
      <c r="I62" s="144" t="s">
        <v>846</v>
      </c>
      <c r="J62" s="141" t="s">
        <v>841</v>
      </c>
      <c r="K62" s="141"/>
    </row>
    <row r="63" spans="1:11" x14ac:dyDescent="0.3">
      <c r="A63" s="141"/>
      <c r="B63" s="162"/>
      <c r="C63" s="98" t="s">
        <v>847</v>
      </c>
      <c r="D63" s="143">
        <v>300</v>
      </c>
      <c r="E63" s="143"/>
      <c r="F63" s="143"/>
      <c r="G63" s="144"/>
      <c r="H63" s="144"/>
      <c r="I63" s="141" t="s">
        <v>848</v>
      </c>
      <c r="J63" s="141"/>
      <c r="K63" s="141"/>
    </row>
    <row r="64" spans="1:11" ht="37.5" x14ac:dyDescent="0.3">
      <c r="A64" s="141"/>
      <c r="B64" s="162"/>
      <c r="C64" s="98" t="s">
        <v>849</v>
      </c>
      <c r="D64" s="143">
        <v>300</v>
      </c>
      <c r="E64" s="143"/>
      <c r="F64" s="143"/>
      <c r="G64" s="144"/>
      <c r="H64" s="144"/>
      <c r="I64" s="141" t="s">
        <v>848</v>
      </c>
      <c r="J64" s="141"/>
      <c r="K64" s="141"/>
    </row>
    <row r="65" spans="1:11" x14ac:dyDescent="0.3">
      <c r="A65" s="141"/>
      <c r="B65" s="162" t="s">
        <v>799</v>
      </c>
      <c r="C65" s="98" t="s">
        <v>850</v>
      </c>
      <c r="D65" s="143"/>
      <c r="E65" s="143"/>
      <c r="F65" s="143"/>
      <c r="G65" s="144"/>
      <c r="H65" s="144"/>
      <c r="I65" s="141"/>
      <c r="J65" s="141"/>
      <c r="K65" s="141"/>
    </row>
    <row r="66" spans="1:11" x14ac:dyDescent="0.3">
      <c r="A66" s="141"/>
      <c r="B66" s="162" t="s">
        <v>800</v>
      </c>
      <c r="C66" s="98" t="s">
        <v>851</v>
      </c>
      <c r="D66" s="143">
        <v>1300</v>
      </c>
      <c r="E66" s="143"/>
      <c r="F66" s="143"/>
      <c r="G66" s="144"/>
      <c r="H66" s="144"/>
      <c r="I66" s="141"/>
      <c r="J66" s="141"/>
      <c r="K66" s="141"/>
    </row>
    <row r="67" spans="1:11" ht="37.5" x14ac:dyDescent="0.3">
      <c r="A67" s="141"/>
      <c r="B67" s="162" t="s">
        <v>808</v>
      </c>
      <c r="C67" s="98" t="s">
        <v>784</v>
      </c>
      <c r="D67" s="143"/>
      <c r="E67" s="143"/>
      <c r="F67" s="143"/>
      <c r="G67" s="144"/>
      <c r="H67" s="144" t="s">
        <v>856</v>
      </c>
      <c r="I67" s="141"/>
      <c r="J67" s="141" t="s">
        <v>852</v>
      </c>
      <c r="K67" s="141"/>
    </row>
    <row r="68" spans="1:11" ht="37.5" x14ac:dyDescent="0.3">
      <c r="A68" s="141"/>
      <c r="B68" s="162" t="s">
        <v>809</v>
      </c>
      <c r="C68" s="98" t="s">
        <v>853</v>
      </c>
      <c r="D68" s="143">
        <v>2000</v>
      </c>
      <c r="E68" s="143"/>
      <c r="F68" s="143"/>
      <c r="G68" s="144"/>
      <c r="H68" s="144" t="s">
        <v>854</v>
      </c>
      <c r="I68" s="141"/>
      <c r="J68" s="141"/>
      <c r="K68" s="141"/>
    </row>
    <row r="69" spans="1:11" ht="37.5" x14ac:dyDescent="0.3">
      <c r="A69" s="141"/>
      <c r="B69" s="162" t="s">
        <v>812</v>
      </c>
      <c r="C69" s="98" t="s">
        <v>788</v>
      </c>
      <c r="D69" s="143"/>
      <c r="E69" s="143"/>
      <c r="F69" s="143"/>
      <c r="G69" s="144"/>
      <c r="H69" s="144" t="s">
        <v>855</v>
      </c>
      <c r="I69" s="141"/>
      <c r="J69" s="141"/>
      <c r="K69" s="141">
        <v>2030</v>
      </c>
    </row>
    <row r="70" spans="1:11" s="149" customFormat="1" ht="19.5" x14ac:dyDescent="0.35">
      <c r="A70" s="146"/>
      <c r="B70" s="141"/>
      <c r="C70" s="178" t="s">
        <v>874</v>
      </c>
      <c r="D70" s="150"/>
      <c r="E70" s="147"/>
      <c r="F70" s="147"/>
      <c r="G70" s="148"/>
      <c r="H70" s="148"/>
      <c r="I70" s="146"/>
      <c r="J70" s="146"/>
      <c r="K70" s="146"/>
    </row>
    <row r="71" spans="1:11" s="149" customFormat="1" ht="19.5" x14ac:dyDescent="0.35">
      <c r="A71" s="146"/>
      <c r="B71" s="141"/>
      <c r="C71" s="98" t="s">
        <v>875</v>
      </c>
      <c r="D71" s="150"/>
      <c r="E71" s="147"/>
      <c r="F71" s="147"/>
      <c r="G71" s="148"/>
      <c r="H71" s="148"/>
      <c r="I71" s="146"/>
      <c r="J71" s="146"/>
      <c r="K71" s="146"/>
    </row>
    <row r="72" spans="1:11" s="149" customFormat="1" ht="19.5" x14ac:dyDescent="0.35">
      <c r="A72" s="146"/>
      <c r="B72" s="141"/>
      <c r="C72" s="98" t="s">
        <v>876</v>
      </c>
      <c r="D72" s="150"/>
      <c r="E72" s="147"/>
      <c r="F72" s="147"/>
      <c r="G72" s="148"/>
      <c r="H72" s="148"/>
      <c r="I72" s="146"/>
      <c r="J72" s="146"/>
      <c r="K72" s="146"/>
    </row>
    <row r="73" spans="1:11" s="149" customFormat="1" ht="19.5" x14ac:dyDescent="0.35">
      <c r="A73" s="146"/>
      <c r="B73" s="141"/>
      <c r="C73" s="98" t="s">
        <v>877</v>
      </c>
      <c r="D73" s="150"/>
      <c r="E73" s="147"/>
      <c r="F73" s="147"/>
      <c r="G73" s="148"/>
      <c r="H73" s="148"/>
      <c r="I73" s="146"/>
      <c r="J73" s="146"/>
      <c r="K73" s="146"/>
    </row>
    <row r="74" spans="1:11" s="136" customFormat="1" x14ac:dyDescent="0.3">
      <c r="A74" s="138"/>
      <c r="B74" s="154">
        <v>6</v>
      </c>
      <c r="C74" s="171" t="s">
        <v>397</v>
      </c>
      <c r="D74" s="139">
        <f>SUM(D75:D83)</f>
        <v>13900</v>
      </c>
      <c r="E74" s="139"/>
      <c r="F74" s="139"/>
      <c r="G74" s="145"/>
      <c r="H74" s="145"/>
      <c r="I74" s="138"/>
      <c r="J74" s="138"/>
      <c r="K74" s="138"/>
    </row>
    <row r="75" spans="1:11" s="136" customFormat="1" ht="56.25" x14ac:dyDescent="0.3">
      <c r="A75" s="138"/>
      <c r="B75" s="154" t="s">
        <v>401</v>
      </c>
      <c r="C75" s="178" t="s">
        <v>369</v>
      </c>
      <c r="D75" s="99">
        <v>2000</v>
      </c>
      <c r="E75" s="99"/>
      <c r="F75" s="99"/>
      <c r="G75" s="99" t="s">
        <v>397</v>
      </c>
      <c r="H75" s="188" t="s">
        <v>453</v>
      </c>
      <c r="I75" s="138"/>
      <c r="J75" s="138"/>
      <c r="K75" s="138"/>
    </row>
    <row r="76" spans="1:11" ht="56.25" x14ac:dyDescent="0.3">
      <c r="A76" s="141"/>
      <c r="B76" s="162" t="s">
        <v>401</v>
      </c>
      <c r="C76" s="98" t="s">
        <v>654</v>
      </c>
      <c r="D76" s="143">
        <v>2200</v>
      </c>
      <c r="E76" s="143"/>
      <c r="F76" s="143"/>
      <c r="G76" s="99" t="s">
        <v>397</v>
      </c>
      <c r="H76" s="144" t="s">
        <v>857</v>
      </c>
      <c r="I76" s="141" t="s">
        <v>858</v>
      </c>
      <c r="J76" s="141"/>
      <c r="K76" s="141"/>
    </row>
    <row r="77" spans="1:11" ht="56.25" x14ac:dyDescent="0.3">
      <c r="A77" s="141"/>
      <c r="B77" s="162" t="s">
        <v>422</v>
      </c>
      <c r="C77" s="98" t="s">
        <v>814</v>
      </c>
      <c r="D77" s="143">
        <v>2200</v>
      </c>
      <c r="E77" s="143"/>
      <c r="F77" s="143"/>
      <c r="G77" s="99" t="s">
        <v>397</v>
      </c>
      <c r="H77" s="144" t="s">
        <v>857</v>
      </c>
      <c r="I77" s="141" t="s">
        <v>858</v>
      </c>
      <c r="J77" s="141"/>
      <c r="K77" s="141"/>
    </row>
    <row r="78" spans="1:11" ht="56.25" x14ac:dyDescent="0.3">
      <c r="A78" s="141"/>
      <c r="B78" s="162" t="s">
        <v>423</v>
      </c>
      <c r="C78" s="98" t="s">
        <v>656</v>
      </c>
      <c r="D78" s="143">
        <v>2500</v>
      </c>
      <c r="E78" s="143"/>
      <c r="F78" s="143"/>
      <c r="G78" s="99" t="s">
        <v>397</v>
      </c>
      <c r="H78" s="144" t="s">
        <v>857</v>
      </c>
      <c r="I78" s="141" t="s">
        <v>858</v>
      </c>
      <c r="J78" s="141"/>
      <c r="K78" s="141"/>
    </row>
    <row r="79" spans="1:11" ht="56.25" x14ac:dyDescent="0.3">
      <c r="A79" s="141"/>
      <c r="B79" s="162" t="s">
        <v>424</v>
      </c>
      <c r="C79" s="98" t="s">
        <v>657</v>
      </c>
      <c r="D79" s="143">
        <v>2500</v>
      </c>
      <c r="E79" s="143"/>
      <c r="F79" s="143"/>
      <c r="G79" s="99" t="s">
        <v>397</v>
      </c>
      <c r="H79" s="144" t="s">
        <v>857</v>
      </c>
      <c r="I79" s="141" t="s">
        <v>858</v>
      </c>
      <c r="J79" s="141"/>
      <c r="K79" s="141"/>
    </row>
    <row r="80" spans="1:11" x14ac:dyDescent="0.3">
      <c r="A80" s="141"/>
      <c r="B80" s="162" t="s">
        <v>425</v>
      </c>
      <c r="C80" s="98" t="s">
        <v>859</v>
      </c>
      <c r="D80" s="143">
        <v>2500</v>
      </c>
      <c r="E80" s="143"/>
      <c r="F80" s="143"/>
      <c r="G80" s="144"/>
      <c r="H80" s="144"/>
      <c r="I80" s="141"/>
      <c r="J80" s="141"/>
      <c r="K80" s="141"/>
    </row>
    <row r="81" spans="1:11" x14ac:dyDescent="0.3">
      <c r="A81" s="141"/>
      <c r="B81" s="162"/>
      <c r="C81" s="98" t="s">
        <v>860</v>
      </c>
      <c r="D81" s="143"/>
      <c r="E81" s="143"/>
      <c r="F81" s="143"/>
      <c r="G81" s="144"/>
      <c r="H81" s="144"/>
      <c r="I81" s="141"/>
      <c r="J81" s="141"/>
      <c r="K81" s="141"/>
    </row>
    <row r="82" spans="1:11" x14ac:dyDescent="0.3">
      <c r="A82" s="141"/>
      <c r="B82" s="162"/>
      <c r="C82" s="98" t="s">
        <v>861</v>
      </c>
      <c r="D82" s="143"/>
      <c r="E82" s="143"/>
      <c r="F82" s="143"/>
      <c r="G82" s="144"/>
      <c r="H82" s="144"/>
      <c r="I82" s="141"/>
      <c r="J82" s="141"/>
      <c r="K82" s="141"/>
    </row>
    <row r="83" spans="1:11" x14ac:dyDescent="0.3">
      <c r="A83" s="141"/>
      <c r="B83" s="162"/>
      <c r="C83" s="98" t="s">
        <v>862</v>
      </c>
      <c r="D83" s="143"/>
      <c r="E83" s="143"/>
      <c r="F83" s="143"/>
      <c r="G83" s="144"/>
      <c r="H83" s="144"/>
      <c r="I83" s="141"/>
      <c r="J83" s="141"/>
      <c r="K83" s="141"/>
    </row>
    <row r="84" spans="1:11" s="136" customFormat="1" x14ac:dyDescent="0.3">
      <c r="A84" s="138"/>
      <c r="B84" s="154">
        <v>7</v>
      </c>
      <c r="C84" s="171" t="s">
        <v>436</v>
      </c>
      <c r="D84" s="139">
        <f>SUM(D85:D88)</f>
        <v>3900</v>
      </c>
      <c r="E84" s="139"/>
      <c r="F84" s="139"/>
      <c r="G84" s="145"/>
      <c r="H84" s="145"/>
      <c r="I84" s="138"/>
      <c r="J84" s="138"/>
      <c r="K84" s="138"/>
    </row>
    <row r="85" spans="1:11" ht="75" x14ac:dyDescent="0.3">
      <c r="A85" s="141"/>
      <c r="B85" s="162" t="s">
        <v>426</v>
      </c>
      <c r="C85" s="178" t="s">
        <v>727</v>
      </c>
      <c r="D85" s="143">
        <v>700</v>
      </c>
      <c r="E85" s="143"/>
      <c r="F85" s="143"/>
      <c r="G85" s="144"/>
      <c r="H85" s="144" t="s">
        <v>818</v>
      </c>
      <c r="I85" s="98" t="s">
        <v>821</v>
      </c>
      <c r="J85" s="98"/>
      <c r="K85" s="141"/>
    </row>
    <row r="86" spans="1:11" x14ac:dyDescent="0.3">
      <c r="A86" s="141"/>
      <c r="B86" s="162" t="s">
        <v>740</v>
      </c>
      <c r="C86" s="178" t="s">
        <v>729</v>
      </c>
      <c r="D86" s="143">
        <v>400</v>
      </c>
      <c r="E86" s="143"/>
      <c r="F86" s="143"/>
      <c r="G86" s="144"/>
      <c r="H86" s="144"/>
      <c r="I86" s="141" t="s">
        <v>730</v>
      </c>
      <c r="J86" s="141"/>
      <c r="K86" s="141"/>
    </row>
    <row r="87" spans="1:11" ht="75" x14ac:dyDescent="0.3">
      <c r="A87" s="141"/>
      <c r="B87" s="162" t="s">
        <v>742</v>
      </c>
      <c r="C87" s="98" t="s">
        <v>443</v>
      </c>
      <c r="D87" s="143">
        <v>2000</v>
      </c>
      <c r="E87" s="143"/>
      <c r="F87" s="143"/>
      <c r="G87" s="144"/>
      <c r="H87" s="98" t="s">
        <v>445</v>
      </c>
      <c r="I87" s="98" t="s">
        <v>446</v>
      </c>
      <c r="J87" s="141"/>
      <c r="K87" s="141"/>
    </row>
    <row r="88" spans="1:11" ht="56.25" x14ac:dyDescent="0.3">
      <c r="A88" s="141"/>
      <c r="B88" s="162" t="s">
        <v>743</v>
      </c>
      <c r="C88" s="178" t="s">
        <v>820</v>
      </c>
      <c r="D88" s="143">
        <v>800</v>
      </c>
      <c r="E88" s="143"/>
      <c r="F88" s="143"/>
      <c r="G88" s="144"/>
      <c r="H88" s="144" t="s">
        <v>819</v>
      </c>
      <c r="I88" s="98" t="s">
        <v>452</v>
      </c>
      <c r="J88" s="98"/>
      <c r="K88" s="141"/>
    </row>
    <row r="89" spans="1:11" x14ac:dyDescent="0.3">
      <c r="A89" s="141"/>
      <c r="B89" s="162"/>
      <c r="C89" s="98" t="s">
        <v>878</v>
      </c>
      <c r="D89" s="143"/>
      <c r="E89" s="143"/>
      <c r="F89" s="143"/>
      <c r="G89" s="144"/>
      <c r="H89" s="144"/>
      <c r="I89" s="141"/>
      <c r="J89" s="141"/>
      <c r="K89" s="141"/>
    </row>
    <row r="90" spans="1:11" x14ac:dyDescent="0.3">
      <c r="A90" s="141"/>
      <c r="B90" s="162"/>
      <c r="C90" s="98" t="s">
        <v>879</v>
      </c>
      <c r="D90" s="143"/>
      <c r="E90" s="143"/>
      <c r="F90" s="143"/>
      <c r="G90" s="144"/>
      <c r="H90" s="144"/>
      <c r="I90" s="141"/>
      <c r="J90" s="141"/>
      <c r="K90" s="141"/>
    </row>
    <row r="91" spans="1:11" x14ac:dyDescent="0.3">
      <c r="A91" s="141"/>
      <c r="B91" s="162"/>
      <c r="C91" s="98" t="s">
        <v>880</v>
      </c>
      <c r="D91" s="143"/>
      <c r="E91" s="143"/>
      <c r="F91" s="143"/>
      <c r="G91" s="144"/>
      <c r="H91" s="144"/>
      <c r="I91" s="141"/>
      <c r="J91" s="141"/>
      <c r="K91" s="141"/>
    </row>
    <row r="92" spans="1:11" x14ac:dyDescent="0.3">
      <c r="A92" s="141"/>
      <c r="B92" s="162"/>
      <c r="C92" s="178" t="s">
        <v>881</v>
      </c>
      <c r="D92" s="143"/>
      <c r="E92" s="143"/>
      <c r="F92" s="143"/>
      <c r="G92" s="144"/>
      <c r="H92" s="144"/>
      <c r="I92" s="98"/>
      <c r="J92" s="98"/>
      <c r="K92" s="141"/>
    </row>
    <row r="93" spans="1:11" x14ac:dyDescent="0.3">
      <c r="A93" s="141"/>
      <c r="B93" s="162"/>
      <c r="C93" s="178"/>
      <c r="D93" s="143"/>
      <c r="E93" s="143"/>
      <c r="F93" s="143"/>
      <c r="G93" s="144"/>
      <c r="H93" s="144"/>
      <c r="I93" s="98"/>
      <c r="J93" s="98"/>
      <c r="K93" s="141"/>
    </row>
    <row r="94" spans="1:11" x14ac:dyDescent="0.3">
      <c r="A94" s="141"/>
      <c r="B94" s="162"/>
      <c r="C94" s="178"/>
      <c r="D94" s="143"/>
      <c r="E94" s="143"/>
      <c r="F94" s="143"/>
      <c r="G94" s="144"/>
      <c r="H94" s="144"/>
      <c r="I94" s="98"/>
      <c r="J94" s="98"/>
      <c r="K94" s="141"/>
    </row>
    <row r="95" spans="1:11" s="136" customFormat="1" x14ac:dyDescent="0.3">
      <c r="A95" s="138"/>
      <c r="B95" s="154">
        <v>8</v>
      </c>
      <c r="C95" s="171" t="s">
        <v>746</v>
      </c>
      <c r="D95" s="139">
        <f>SUM(D96:D101)</f>
        <v>3300</v>
      </c>
      <c r="E95" s="139"/>
      <c r="F95" s="139"/>
      <c r="G95" s="145"/>
      <c r="H95" s="145"/>
      <c r="I95" s="138"/>
      <c r="J95" s="138"/>
      <c r="K95" s="138"/>
    </row>
    <row r="96" spans="1:11" ht="56.25" x14ac:dyDescent="0.3">
      <c r="A96" s="141"/>
      <c r="B96" s="162" t="s">
        <v>747</v>
      </c>
      <c r="C96" s="98" t="s">
        <v>459</v>
      </c>
      <c r="D96" s="143">
        <v>800</v>
      </c>
      <c r="E96" s="143"/>
      <c r="F96" s="143"/>
      <c r="G96" s="144"/>
      <c r="H96" s="98" t="s">
        <v>451</v>
      </c>
      <c r="I96" s="98" t="s">
        <v>452</v>
      </c>
      <c r="J96" s="141"/>
      <c r="K96" s="141"/>
    </row>
    <row r="97" spans="1:11" x14ac:dyDescent="0.3">
      <c r="A97" s="141"/>
      <c r="B97" s="162" t="s">
        <v>760</v>
      </c>
      <c r="C97" s="178" t="s">
        <v>749</v>
      </c>
      <c r="D97" s="143">
        <v>2500</v>
      </c>
      <c r="E97" s="143"/>
      <c r="F97" s="143"/>
      <c r="G97" s="144"/>
      <c r="H97" s="144"/>
      <c r="I97" s="141"/>
      <c r="J97" s="141"/>
      <c r="K97" s="141"/>
    </row>
    <row r="98" spans="1:11" x14ac:dyDescent="0.3">
      <c r="A98" s="141"/>
      <c r="B98" s="162" t="s">
        <v>761</v>
      </c>
      <c r="C98" s="178" t="s">
        <v>750</v>
      </c>
      <c r="D98" s="143"/>
      <c r="E98" s="143"/>
      <c r="F98" s="143"/>
      <c r="G98" s="144"/>
      <c r="H98" s="144"/>
      <c r="I98" s="141"/>
      <c r="J98" s="141"/>
      <c r="K98" s="141"/>
    </row>
    <row r="99" spans="1:11" x14ac:dyDescent="0.3">
      <c r="A99" s="141"/>
      <c r="B99" s="162"/>
      <c r="C99" s="98" t="s">
        <v>863</v>
      </c>
      <c r="D99" s="143"/>
      <c r="E99" s="143"/>
      <c r="F99" s="143"/>
      <c r="G99" s="144"/>
      <c r="H99" s="144"/>
      <c r="I99" s="141"/>
      <c r="J99" s="141"/>
      <c r="K99" s="141"/>
    </row>
    <row r="100" spans="1:11" x14ac:dyDescent="0.3">
      <c r="A100" s="141"/>
      <c r="B100" s="162"/>
      <c r="C100" s="98" t="s">
        <v>864</v>
      </c>
      <c r="D100" s="143"/>
      <c r="E100" s="143"/>
      <c r="F100" s="143"/>
      <c r="G100" s="144"/>
      <c r="H100" s="144"/>
      <c r="I100" s="141"/>
      <c r="J100" s="141"/>
      <c r="K100" s="141"/>
    </row>
    <row r="101" spans="1:11" x14ac:dyDescent="0.3">
      <c r="A101" s="141"/>
      <c r="B101" s="162"/>
      <c r="C101" s="98" t="s">
        <v>865</v>
      </c>
      <c r="D101" s="143"/>
      <c r="E101" s="143"/>
      <c r="F101" s="143"/>
      <c r="G101" s="144"/>
      <c r="H101" s="144"/>
      <c r="I101" s="141"/>
      <c r="J101" s="141"/>
      <c r="K101" s="141"/>
    </row>
  </sheetData>
  <mergeCells count="1">
    <mergeCell ref="A1:K1"/>
  </mergeCells>
  <phoneticPr fontId="6" type="noConversion"/>
  <pageMargins left="0.43307086614173201" right="0.15748031496063" top="0" bottom="0" header="0.31496062992126" footer="0.31496062992126"/>
  <pageSetup paperSize="9" scale="8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4"/>
  <sheetViews>
    <sheetView zoomScale="77" zoomScaleNormal="77" workbookViewId="0">
      <pane ySplit="3" topLeftCell="A28" activePane="bottomLeft" state="frozen"/>
      <selection pane="bottomLeft" activeCell="C35" sqref="C35"/>
    </sheetView>
  </sheetViews>
  <sheetFormatPr defaultColWidth="9.33203125" defaultRowHeight="18.75" x14ac:dyDescent="0.3"/>
  <cols>
    <col min="1" max="1" width="9.33203125" style="137"/>
    <col min="2" max="2" width="9.1640625" style="155" customWidth="1"/>
    <col min="3" max="3" width="155.5" style="181" customWidth="1"/>
    <col min="4" max="4" width="18.83203125" style="152" customWidth="1"/>
    <col min="5" max="5" width="26.33203125" style="153" customWidth="1"/>
    <col min="6" max="6" width="46.33203125" style="153" customWidth="1"/>
    <col min="7" max="7" width="57.1640625" style="137" customWidth="1"/>
    <col min="8" max="8" width="18" style="137" customWidth="1"/>
    <col min="9" max="9" width="18.33203125" style="137" customWidth="1"/>
    <col min="10" max="16384" width="9.33203125" style="137"/>
  </cols>
  <sheetData>
    <row r="1" spans="1:8" ht="54" customHeight="1" x14ac:dyDescent="0.3">
      <c r="B1" s="334" t="s">
        <v>455</v>
      </c>
      <c r="C1" s="334"/>
      <c r="D1" s="334"/>
      <c r="E1" s="334"/>
      <c r="F1" s="334"/>
      <c r="G1" s="334"/>
      <c r="H1" s="334"/>
    </row>
    <row r="2" spans="1:8" x14ac:dyDescent="0.3">
      <c r="B2" s="161"/>
      <c r="C2" s="170"/>
      <c r="D2" s="136"/>
      <c r="E2" s="136"/>
      <c r="F2" s="136"/>
      <c r="G2" s="136"/>
    </row>
    <row r="3" spans="1:8" s="155" customFormat="1" ht="120.75" customHeight="1" x14ac:dyDescent="0.3">
      <c r="A3" s="162"/>
      <c r="B3" s="154" t="s">
        <v>360</v>
      </c>
      <c r="C3" s="171" t="s">
        <v>402</v>
      </c>
      <c r="D3" s="156" t="s">
        <v>363</v>
      </c>
      <c r="E3" s="157" t="s">
        <v>362</v>
      </c>
      <c r="F3" s="157" t="s">
        <v>370</v>
      </c>
      <c r="G3" s="154" t="s">
        <v>454</v>
      </c>
      <c r="H3" s="154" t="s">
        <v>456</v>
      </c>
    </row>
    <row r="4" spans="1:8" ht="37.5" customHeight="1" x14ac:dyDescent="0.3">
      <c r="A4" s="141"/>
      <c r="B4" s="154"/>
      <c r="C4" s="171" t="s">
        <v>464</v>
      </c>
      <c r="D4" s="139">
        <f>SUM(D41:D48)</f>
        <v>0</v>
      </c>
      <c r="E4" s="139">
        <f t="shared" ref="E4:G4" si="0">SUM(E41:E48)</f>
        <v>0</v>
      </c>
      <c r="F4" s="139">
        <f t="shared" si="0"/>
        <v>0</v>
      </c>
      <c r="G4" s="139">
        <f t="shared" si="0"/>
        <v>0</v>
      </c>
      <c r="H4" s="138"/>
    </row>
    <row r="5" spans="1:8" ht="45.75" customHeight="1" x14ac:dyDescent="0.3">
      <c r="A5" s="141"/>
      <c r="B5" s="154">
        <v>1</v>
      </c>
      <c r="C5" s="171" t="s">
        <v>432</v>
      </c>
      <c r="D5" s="139"/>
      <c r="E5" s="139"/>
      <c r="F5" s="139"/>
      <c r="G5" s="139"/>
      <c r="H5" s="138"/>
    </row>
    <row r="6" spans="1:8" ht="45.75" customHeight="1" x14ac:dyDescent="0.3">
      <c r="A6" s="141"/>
      <c r="B6" s="162" t="s">
        <v>560</v>
      </c>
      <c r="C6" s="172" t="s">
        <v>465</v>
      </c>
      <c r="D6" s="139"/>
      <c r="E6" s="139"/>
      <c r="F6" s="139"/>
      <c r="G6" s="158" t="s">
        <v>466</v>
      </c>
      <c r="H6" s="138"/>
    </row>
    <row r="7" spans="1:8" ht="45.75" customHeight="1" x14ac:dyDescent="0.3">
      <c r="A7" s="141"/>
      <c r="B7" s="162" t="s">
        <v>561</v>
      </c>
      <c r="C7" s="173" t="s">
        <v>467</v>
      </c>
      <c r="D7" s="139"/>
      <c r="E7" s="139"/>
      <c r="F7" s="139"/>
      <c r="G7" s="158" t="s">
        <v>468</v>
      </c>
      <c r="H7" s="138"/>
    </row>
    <row r="8" spans="1:8" s="318" customFormat="1" ht="45.75" customHeight="1" x14ac:dyDescent="0.3">
      <c r="A8" s="312"/>
      <c r="B8" s="313" t="s">
        <v>562</v>
      </c>
      <c r="C8" s="314" t="s">
        <v>469</v>
      </c>
      <c r="D8" s="315"/>
      <c r="E8" s="315"/>
      <c r="F8" s="315"/>
      <c r="G8" s="316" t="s">
        <v>470</v>
      </c>
      <c r="H8" s="317"/>
    </row>
    <row r="9" spans="1:8" ht="45.75" customHeight="1" x14ac:dyDescent="0.3">
      <c r="A9" s="141"/>
      <c r="B9" s="162" t="s">
        <v>563</v>
      </c>
      <c r="C9" s="173" t="s">
        <v>471</v>
      </c>
      <c r="D9" s="139"/>
      <c r="E9" s="139"/>
      <c r="F9" s="139"/>
      <c r="G9" s="158" t="s">
        <v>472</v>
      </c>
      <c r="H9" s="138"/>
    </row>
    <row r="10" spans="1:8" ht="45.75" customHeight="1" x14ac:dyDescent="0.3">
      <c r="A10" s="141"/>
      <c r="B10" s="162" t="s">
        <v>564</v>
      </c>
      <c r="C10" s="173" t="s">
        <v>473</v>
      </c>
      <c r="D10" s="139"/>
      <c r="E10" s="139"/>
      <c r="F10" s="139"/>
      <c r="G10" s="158" t="s">
        <v>474</v>
      </c>
      <c r="H10" s="138"/>
    </row>
    <row r="11" spans="1:8" ht="45.75" customHeight="1" x14ac:dyDescent="0.3">
      <c r="A11" s="141"/>
      <c r="B11" s="162" t="s">
        <v>565</v>
      </c>
      <c r="C11" s="173" t="s">
        <v>475</v>
      </c>
      <c r="D11" s="139"/>
      <c r="E11" s="139"/>
      <c r="F11" s="139"/>
      <c r="G11" s="158" t="s">
        <v>476</v>
      </c>
      <c r="H11" s="138"/>
    </row>
    <row r="12" spans="1:8" ht="45.75" customHeight="1" x14ac:dyDescent="0.3">
      <c r="A12" s="141"/>
      <c r="B12" s="162" t="s">
        <v>566</v>
      </c>
      <c r="C12" s="173" t="s">
        <v>477</v>
      </c>
      <c r="D12" s="139"/>
      <c r="E12" s="139"/>
      <c r="F12" s="139"/>
      <c r="G12" s="158" t="s">
        <v>476</v>
      </c>
      <c r="H12" s="138"/>
    </row>
    <row r="13" spans="1:8" ht="45.75" customHeight="1" x14ac:dyDescent="0.3">
      <c r="A13" s="141"/>
      <c r="B13" s="162" t="s">
        <v>567</v>
      </c>
      <c r="C13" s="173" t="s">
        <v>478</v>
      </c>
      <c r="D13" s="139"/>
      <c r="E13" s="139"/>
      <c r="F13" s="139"/>
      <c r="G13" s="158" t="s">
        <v>479</v>
      </c>
      <c r="H13" s="138"/>
    </row>
    <row r="14" spans="1:8" ht="45.75" customHeight="1" x14ac:dyDescent="0.3">
      <c r="A14" s="141"/>
      <c r="B14" s="162" t="s">
        <v>568</v>
      </c>
      <c r="C14" s="173" t="s">
        <v>480</v>
      </c>
      <c r="D14" s="139"/>
      <c r="E14" s="139"/>
      <c r="F14" s="139"/>
      <c r="G14" s="158" t="s">
        <v>486</v>
      </c>
      <c r="H14" s="138"/>
    </row>
    <row r="15" spans="1:8" s="166" customFormat="1" ht="45.75" customHeight="1" x14ac:dyDescent="0.3">
      <c r="A15" s="164"/>
      <c r="B15" s="319" t="s">
        <v>569</v>
      </c>
      <c r="C15" s="320" t="s">
        <v>491</v>
      </c>
      <c r="D15" s="321"/>
      <c r="E15" s="321"/>
      <c r="F15" s="321"/>
      <c r="G15" s="322" t="s">
        <v>481</v>
      </c>
      <c r="H15" s="323"/>
    </row>
    <row r="16" spans="1:8" s="166" customFormat="1" ht="45.75" customHeight="1" x14ac:dyDescent="0.3">
      <c r="A16" s="164"/>
      <c r="B16" s="319" t="s">
        <v>570</v>
      </c>
      <c r="C16" s="320" t="s">
        <v>490</v>
      </c>
      <c r="D16" s="321"/>
      <c r="E16" s="321"/>
      <c r="F16" s="321"/>
      <c r="G16" s="165" t="s">
        <v>482</v>
      </c>
      <c r="H16" s="323"/>
    </row>
    <row r="17" spans="1:8" s="166" customFormat="1" ht="45.75" customHeight="1" x14ac:dyDescent="0.3">
      <c r="A17" s="164"/>
      <c r="B17" s="319" t="s">
        <v>571</v>
      </c>
      <c r="C17" s="320" t="s">
        <v>489</v>
      </c>
      <c r="D17" s="321"/>
      <c r="E17" s="321"/>
      <c r="F17" s="321"/>
      <c r="G17" s="165" t="s">
        <v>483</v>
      </c>
      <c r="H17" s="323"/>
    </row>
    <row r="18" spans="1:8" s="166" customFormat="1" ht="45.75" customHeight="1" x14ac:dyDescent="0.3">
      <c r="A18" s="164"/>
      <c r="B18" s="319" t="s">
        <v>572</v>
      </c>
      <c r="C18" s="320" t="s">
        <v>488</v>
      </c>
      <c r="D18" s="321"/>
      <c r="E18" s="321"/>
      <c r="F18" s="321"/>
      <c r="G18" s="165" t="s">
        <v>484</v>
      </c>
      <c r="H18" s="323"/>
    </row>
    <row r="19" spans="1:8" ht="45.75" customHeight="1" x14ac:dyDescent="0.3">
      <c r="A19" s="141"/>
      <c r="B19" s="162" t="s">
        <v>573</v>
      </c>
      <c r="C19" s="173" t="s">
        <v>485</v>
      </c>
      <c r="D19" s="139"/>
      <c r="E19" s="139"/>
      <c r="F19" s="139"/>
      <c r="G19" s="143" t="s">
        <v>484</v>
      </c>
      <c r="H19" s="138"/>
    </row>
    <row r="20" spans="1:8" s="166" customFormat="1" ht="45.75" customHeight="1" x14ac:dyDescent="0.3">
      <c r="A20" s="164"/>
      <c r="B20" s="319" t="s">
        <v>574</v>
      </c>
      <c r="C20" s="320" t="s">
        <v>487</v>
      </c>
      <c r="D20" s="321"/>
      <c r="E20" s="321"/>
      <c r="F20" s="321"/>
      <c r="G20" s="324" t="s">
        <v>492</v>
      </c>
      <c r="H20" s="323"/>
    </row>
    <row r="21" spans="1:8" ht="45.75" customHeight="1" x14ac:dyDescent="0.3">
      <c r="A21" s="141"/>
      <c r="B21" s="162" t="s">
        <v>575</v>
      </c>
      <c r="C21" s="169" t="s">
        <v>493</v>
      </c>
      <c r="D21" s="139"/>
      <c r="E21" s="139"/>
      <c r="F21" s="139"/>
      <c r="G21" s="139"/>
      <c r="H21" s="138"/>
    </row>
    <row r="22" spans="1:8" ht="45.75" customHeight="1" x14ac:dyDescent="0.3">
      <c r="A22" s="141"/>
      <c r="B22" s="162" t="s">
        <v>576</v>
      </c>
      <c r="C22" s="169" t="s">
        <v>494</v>
      </c>
      <c r="D22" s="139"/>
      <c r="E22" s="139"/>
      <c r="F22" s="139"/>
      <c r="G22" s="139"/>
      <c r="H22" s="138"/>
    </row>
    <row r="23" spans="1:8" ht="45.75" customHeight="1" x14ac:dyDescent="0.3">
      <c r="A23" s="141"/>
      <c r="B23" s="154">
        <v>2</v>
      </c>
      <c r="C23" s="171" t="s">
        <v>495</v>
      </c>
      <c r="D23" s="139"/>
      <c r="E23" s="139"/>
      <c r="F23" s="139"/>
      <c r="G23" s="139"/>
      <c r="H23" s="138"/>
    </row>
    <row r="24" spans="1:8" ht="45.75" customHeight="1" x14ac:dyDescent="0.3">
      <c r="A24" s="141"/>
      <c r="B24" s="141" t="s">
        <v>577</v>
      </c>
      <c r="C24" s="173" t="s">
        <v>496</v>
      </c>
      <c r="D24" s="139"/>
      <c r="E24" s="139"/>
      <c r="F24" s="139"/>
      <c r="G24" s="139"/>
      <c r="H24" s="138"/>
    </row>
    <row r="25" spans="1:8" ht="45.75" customHeight="1" x14ac:dyDescent="0.3">
      <c r="A25" s="141"/>
      <c r="B25" s="141" t="s">
        <v>578</v>
      </c>
      <c r="C25" s="173" t="s">
        <v>497</v>
      </c>
      <c r="D25" s="139"/>
      <c r="E25" s="139"/>
      <c r="F25" s="139"/>
      <c r="G25" s="139"/>
      <c r="H25" s="138"/>
    </row>
    <row r="26" spans="1:8" ht="45.75" customHeight="1" x14ac:dyDescent="0.3">
      <c r="A26" s="141"/>
      <c r="B26" s="141" t="s">
        <v>579</v>
      </c>
      <c r="C26" s="173" t="s">
        <v>498</v>
      </c>
      <c r="D26" s="139"/>
      <c r="E26" s="139"/>
      <c r="F26" s="139"/>
      <c r="G26" s="139"/>
      <c r="H26" s="138"/>
    </row>
    <row r="27" spans="1:8" ht="45.75" customHeight="1" x14ac:dyDescent="0.3">
      <c r="A27" s="141"/>
      <c r="B27" s="141" t="s">
        <v>580</v>
      </c>
      <c r="C27" s="173" t="s">
        <v>499</v>
      </c>
      <c r="D27" s="139"/>
      <c r="E27" s="139"/>
      <c r="F27" s="139"/>
      <c r="G27" s="139"/>
      <c r="H27" s="138"/>
    </row>
    <row r="28" spans="1:8" ht="45.75" customHeight="1" x14ac:dyDescent="0.3">
      <c r="A28" s="141"/>
      <c r="B28" s="141" t="s">
        <v>581</v>
      </c>
      <c r="C28" s="173" t="s">
        <v>500</v>
      </c>
      <c r="D28" s="139"/>
      <c r="E28" s="139"/>
      <c r="F28" s="139"/>
      <c r="G28" s="139"/>
      <c r="H28" s="138"/>
    </row>
    <row r="29" spans="1:8" ht="45.75" customHeight="1" x14ac:dyDescent="0.3">
      <c r="A29" s="141"/>
      <c r="B29" s="141" t="s">
        <v>582</v>
      </c>
      <c r="C29" s="173" t="s">
        <v>501</v>
      </c>
      <c r="D29" s="139"/>
      <c r="E29" s="139"/>
      <c r="F29" s="139"/>
      <c r="G29" s="139"/>
      <c r="H29" s="138"/>
    </row>
    <row r="30" spans="1:8" ht="45.75" customHeight="1" x14ac:dyDescent="0.3">
      <c r="A30" s="141"/>
      <c r="B30" s="141" t="s">
        <v>583</v>
      </c>
      <c r="C30" s="173" t="s">
        <v>502</v>
      </c>
      <c r="D30" s="139"/>
      <c r="E30" s="139"/>
      <c r="F30" s="139"/>
      <c r="G30" s="139"/>
      <c r="H30" s="138"/>
    </row>
    <row r="31" spans="1:8" ht="45.75" customHeight="1" x14ac:dyDescent="0.3">
      <c r="A31" s="141"/>
      <c r="B31" s="141" t="s">
        <v>584</v>
      </c>
      <c r="C31" s="173" t="s">
        <v>503</v>
      </c>
      <c r="D31" s="139"/>
      <c r="E31" s="139"/>
      <c r="F31" s="139"/>
      <c r="G31" s="139"/>
      <c r="H31" s="138"/>
    </row>
    <row r="32" spans="1:8" ht="45.75" customHeight="1" x14ac:dyDescent="0.3">
      <c r="A32" s="141"/>
      <c r="B32" s="141" t="s">
        <v>585</v>
      </c>
      <c r="C32" s="173" t="s">
        <v>504</v>
      </c>
      <c r="D32" s="139"/>
      <c r="E32" s="139"/>
      <c r="F32" s="139"/>
      <c r="G32" s="139"/>
      <c r="H32" s="138"/>
    </row>
    <row r="33" spans="1:8" ht="45.75" customHeight="1" x14ac:dyDescent="0.3">
      <c r="A33" s="141"/>
      <c r="B33" s="141" t="s">
        <v>586</v>
      </c>
      <c r="C33" s="173" t="s">
        <v>505</v>
      </c>
      <c r="D33" s="139"/>
      <c r="E33" s="139"/>
      <c r="F33" s="139"/>
      <c r="G33" s="139"/>
      <c r="H33" s="138"/>
    </row>
    <row r="34" spans="1:8" ht="45.75" customHeight="1" x14ac:dyDescent="0.3">
      <c r="A34" s="141"/>
      <c r="B34" s="141" t="s">
        <v>587</v>
      </c>
      <c r="C34" s="173" t="s">
        <v>506</v>
      </c>
      <c r="D34" s="139"/>
      <c r="E34" s="139"/>
      <c r="F34" s="139"/>
      <c r="G34" s="139"/>
      <c r="H34" s="138"/>
    </row>
    <row r="35" spans="1:8" ht="45.75" customHeight="1" x14ac:dyDescent="0.3">
      <c r="A35" s="141"/>
      <c r="B35" s="141" t="s">
        <v>588</v>
      </c>
      <c r="C35" s="173" t="s">
        <v>507</v>
      </c>
      <c r="D35" s="139"/>
      <c r="E35" s="139"/>
      <c r="F35" s="139"/>
      <c r="G35" s="139"/>
      <c r="H35" s="138"/>
    </row>
    <row r="36" spans="1:8" ht="45.75" customHeight="1" x14ac:dyDescent="0.3">
      <c r="A36" s="141"/>
      <c r="B36" s="141" t="s">
        <v>589</v>
      </c>
      <c r="C36" s="173" t="s">
        <v>508</v>
      </c>
      <c r="D36" s="139"/>
      <c r="E36" s="139"/>
      <c r="F36" s="139"/>
      <c r="G36" s="139"/>
      <c r="H36" s="138"/>
    </row>
    <row r="37" spans="1:8" ht="45.75" customHeight="1" x14ac:dyDescent="0.3">
      <c r="A37" s="141"/>
      <c r="B37" s="141" t="s">
        <v>590</v>
      </c>
      <c r="C37" s="173" t="s">
        <v>509</v>
      </c>
      <c r="D37" s="139"/>
      <c r="E37" s="139"/>
      <c r="F37" s="139"/>
      <c r="G37" s="139"/>
      <c r="H37" s="138"/>
    </row>
    <row r="38" spans="1:8" ht="45.75" customHeight="1" x14ac:dyDescent="0.3">
      <c r="A38" s="141"/>
      <c r="B38" s="141" t="s">
        <v>591</v>
      </c>
      <c r="C38" s="173" t="s">
        <v>510</v>
      </c>
      <c r="D38" s="139"/>
      <c r="E38" s="139"/>
      <c r="F38" s="139"/>
      <c r="G38" s="139"/>
      <c r="H38" s="138"/>
    </row>
    <row r="39" spans="1:8" ht="45.75" customHeight="1" x14ac:dyDescent="0.3">
      <c r="A39" s="141"/>
      <c r="B39" s="141" t="s">
        <v>592</v>
      </c>
      <c r="C39" s="173" t="s">
        <v>511</v>
      </c>
      <c r="D39" s="139"/>
      <c r="E39" s="139"/>
      <c r="F39" s="139"/>
      <c r="G39" s="139"/>
      <c r="H39" s="138"/>
    </row>
    <row r="40" spans="1:8" ht="45.75" customHeight="1" x14ac:dyDescent="0.3">
      <c r="A40" s="141"/>
      <c r="B40" s="141" t="s">
        <v>593</v>
      </c>
      <c r="C40" s="173" t="s">
        <v>512</v>
      </c>
      <c r="D40" s="139"/>
      <c r="E40" s="139"/>
      <c r="F40" s="139"/>
      <c r="G40" s="139"/>
      <c r="H40" s="138"/>
    </row>
    <row r="41" spans="1:8" ht="45.75" customHeight="1" x14ac:dyDescent="0.3">
      <c r="A41" s="141"/>
      <c r="B41" s="141" t="s">
        <v>594</v>
      </c>
      <c r="C41" s="173" t="s">
        <v>513</v>
      </c>
      <c r="D41" s="139"/>
      <c r="E41" s="143"/>
      <c r="F41" s="144"/>
      <c r="G41" s="138"/>
      <c r="H41" s="141"/>
    </row>
    <row r="42" spans="1:8" ht="45.75" customHeight="1" x14ac:dyDescent="0.3">
      <c r="A42" s="141"/>
      <c r="B42" s="141" t="s">
        <v>595</v>
      </c>
      <c r="C42" s="173" t="s">
        <v>514</v>
      </c>
      <c r="D42" s="139"/>
      <c r="E42" s="144"/>
      <c r="F42" s="145"/>
      <c r="G42" s="138"/>
      <c r="H42" s="141"/>
    </row>
    <row r="43" spans="1:8" ht="45.75" customHeight="1" x14ac:dyDescent="0.3">
      <c r="A43" s="141"/>
      <c r="B43" s="141" t="s">
        <v>596</v>
      </c>
      <c r="C43" s="173" t="s">
        <v>515</v>
      </c>
      <c r="D43" s="139"/>
      <c r="E43" s="145"/>
      <c r="F43" s="145"/>
      <c r="G43" s="138"/>
      <c r="H43" s="141"/>
    </row>
    <row r="44" spans="1:8" s="149" customFormat="1" ht="45.75" customHeight="1" x14ac:dyDescent="0.35">
      <c r="A44" s="146"/>
      <c r="B44" s="141" t="s">
        <v>597</v>
      </c>
      <c r="C44" s="173" t="s">
        <v>516</v>
      </c>
      <c r="D44" s="147"/>
      <c r="E44" s="148"/>
      <c r="F44" s="148"/>
      <c r="G44" s="146"/>
      <c r="H44" s="146"/>
    </row>
    <row r="45" spans="1:8" ht="45.75" customHeight="1" x14ac:dyDescent="0.3">
      <c r="A45" s="141"/>
      <c r="B45" s="141" t="s">
        <v>598</v>
      </c>
      <c r="C45" s="173" t="s">
        <v>517</v>
      </c>
      <c r="D45" s="139"/>
      <c r="E45" s="144"/>
      <c r="F45" s="144"/>
      <c r="G45" s="141"/>
      <c r="H45" s="141"/>
    </row>
    <row r="46" spans="1:8" ht="45.75" customHeight="1" x14ac:dyDescent="0.3">
      <c r="A46" s="141"/>
      <c r="B46" s="141">
        <v>3</v>
      </c>
      <c r="C46" s="174" t="s">
        <v>545</v>
      </c>
      <c r="D46" s="143"/>
      <c r="E46" s="144"/>
      <c r="F46" s="144"/>
      <c r="G46" s="141"/>
      <c r="H46" s="141"/>
    </row>
    <row r="47" spans="1:8" ht="45.75" customHeight="1" x14ac:dyDescent="0.3">
      <c r="A47" s="141"/>
      <c r="B47" s="141" t="s">
        <v>399</v>
      </c>
      <c r="C47" s="172" t="s">
        <v>518</v>
      </c>
      <c r="D47" s="143"/>
      <c r="E47" s="160" t="s">
        <v>546</v>
      </c>
      <c r="F47" s="144"/>
      <c r="G47" s="141"/>
      <c r="H47" s="140">
        <v>1</v>
      </c>
    </row>
    <row r="48" spans="1:8" ht="45.75" customHeight="1" x14ac:dyDescent="0.3">
      <c r="A48" s="141"/>
      <c r="B48" s="142" t="s">
        <v>599</v>
      </c>
      <c r="C48" s="172" t="s">
        <v>519</v>
      </c>
      <c r="D48" s="143"/>
      <c r="E48" s="160" t="s">
        <v>547</v>
      </c>
      <c r="F48" s="144"/>
      <c r="G48" s="141"/>
      <c r="H48" s="140">
        <v>1</v>
      </c>
    </row>
    <row r="49" spans="1:8" x14ac:dyDescent="0.3">
      <c r="A49" s="141"/>
      <c r="B49" s="141" t="s">
        <v>600</v>
      </c>
      <c r="C49" s="172" t="s">
        <v>520</v>
      </c>
      <c r="D49" s="143"/>
      <c r="E49" s="160"/>
      <c r="F49" s="144"/>
      <c r="G49" s="141"/>
      <c r="H49" s="140"/>
    </row>
    <row r="50" spans="1:8" x14ac:dyDescent="0.3">
      <c r="A50" s="141"/>
      <c r="B50" s="142" t="s">
        <v>601</v>
      </c>
      <c r="C50" s="172" t="s">
        <v>521</v>
      </c>
      <c r="D50" s="143"/>
      <c r="E50" s="160" t="s">
        <v>546</v>
      </c>
      <c r="F50" s="144"/>
      <c r="G50" s="141"/>
      <c r="H50" s="140">
        <v>1</v>
      </c>
    </row>
    <row r="51" spans="1:8" x14ac:dyDescent="0.3">
      <c r="A51" s="141"/>
      <c r="B51" s="141" t="s">
        <v>602</v>
      </c>
      <c r="C51" s="172" t="s">
        <v>522</v>
      </c>
      <c r="D51" s="143"/>
      <c r="E51" s="160" t="s">
        <v>546</v>
      </c>
      <c r="F51" s="144"/>
      <c r="G51" s="141"/>
      <c r="H51" s="140">
        <v>1</v>
      </c>
    </row>
    <row r="52" spans="1:8" x14ac:dyDescent="0.3">
      <c r="A52" s="141"/>
      <c r="B52" s="142" t="s">
        <v>603</v>
      </c>
      <c r="C52" s="172" t="s">
        <v>523</v>
      </c>
      <c r="D52" s="143"/>
      <c r="E52" s="160"/>
      <c r="F52" s="144"/>
      <c r="G52" s="141"/>
      <c r="H52" s="140"/>
    </row>
    <row r="53" spans="1:8" x14ac:dyDescent="0.3">
      <c r="A53" s="141"/>
      <c r="B53" s="141" t="s">
        <v>604</v>
      </c>
      <c r="C53" s="172" t="s">
        <v>524</v>
      </c>
      <c r="D53" s="143"/>
      <c r="E53" s="160" t="s">
        <v>548</v>
      </c>
      <c r="F53" s="144"/>
      <c r="G53" s="141"/>
      <c r="H53" s="140">
        <v>1</v>
      </c>
    </row>
    <row r="54" spans="1:8" x14ac:dyDescent="0.3">
      <c r="A54" s="141"/>
      <c r="B54" s="142" t="s">
        <v>605</v>
      </c>
      <c r="C54" s="172" t="s">
        <v>525</v>
      </c>
      <c r="D54" s="143"/>
      <c r="E54" s="160" t="s">
        <v>549</v>
      </c>
      <c r="F54" s="144"/>
      <c r="G54" s="141"/>
      <c r="H54" s="140">
        <v>1</v>
      </c>
    </row>
    <row r="55" spans="1:8" x14ac:dyDescent="0.3">
      <c r="A55" s="141"/>
      <c r="B55" s="141" t="s">
        <v>606</v>
      </c>
      <c r="C55" s="172" t="s">
        <v>526</v>
      </c>
      <c r="D55" s="143"/>
      <c r="E55" s="160" t="s">
        <v>549</v>
      </c>
      <c r="F55" s="144"/>
      <c r="G55" s="141"/>
      <c r="H55" s="140">
        <v>1</v>
      </c>
    </row>
    <row r="56" spans="1:8" x14ac:dyDescent="0.3">
      <c r="A56" s="141"/>
      <c r="B56" s="142" t="s">
        <v>607</v>
      </c>
      <c r="C56" s="172" t="s">
        <v>527</v>
      </c>
      <c r="D56" s="143"/>
      <c r="E56" s="160" t="s">
        <v>549</v>
      </c>
      <c r="F56" s="144"/>
      <c r="G56" s="141"/>
      <c r="H56" s="140">
        <v>1</v>
      </c>
    </row>
    <row r="57" spans="1:8" x14ac:dyDescent="0.3">
      <c r="A57" s="141"/>
      <c r="B57" s="141" t="s">
        <v>608</v>
      </c>
      <c r="C57" s="172" t="s">
        <v>528</v>
      </c>
      <c r="D57" s="143"/>
      <c r="E57" s="160" t="s">
        <v>550</v>
      </c>
      <c r="F57" s="144"/>
      <c r="G57" s="141"/>
      <c r="H57" s="140">
        <v>1</v>
      </c>
    </row>
    <row r="58" spans="1:8" x14ac:dyDescent="0.3">
      <c r="A58" s="141"/>
      <c r="B58" s="142" t="s">
        <v>609</v>
      </c>
      <c r="C58" s="172" t="s">
        <v>529</v>
      </c>
      <c r="D58" s="143"/>
      <c r="E58" s="160" t="s">
        <v>551</v>
      </c>
      <c r="F58" s="144"/>
      <c r="G58" s="141"/>
      <c r="H58" s="140">
        <v>1</v>
      </c>
    </row>
    <row r="59" spans="1:8" x14ac:dyDescent="0.3">
      <c r="A59" s="141"/>
      <c r="B59" s="141" t="s">
        <v>610</v>
      </c>
      <c r="C59" s="172" t="s">
        <v>530</v>
      </c>
      <c r="D59" s="143"/>
      <c r="E59" s="159" t="s">
        <v>552</v>
      </c>
      <c r="F59" s="144"/>
      <c r="G59" s="141"/>
      <c r="H59" s="140">
        <v>1</v>
      </c>
    </row>
    <row r="60" spans="1:8" x14ac:dyDescent="0.3">
      <c r="A60" s="141"/>
      <c r="B60" s="142" t="s">
        <v>611</v>
      </c>
      <c r="C60" s="172" t="s">
        <v>531</v>
      </c>
      <c r="D60" s="143"/>
      <c r="E60" s="160" t="s">
        <v>553</v>
      </c>
      <c r="F60" s="144"/>
      <c r="G60" s="141"/>
      <c r="H60" s="140">
        <v>1</v>
      </c>
    </row>
    <row r="61" spans="1:8" x14ac:dyDescent="0.3">
      <c r="A61" s="141"/>
      <c r="B61" s="141" t="s">
        <v>612</v>
      </c>
      <c r="C61" s="172" t="s">
        <v>532</v>
      </c>
      <c r="D61" s="143"/>
      <c r="E61" s="160" t="s">
        <v>548</v>
      </c>
      <c r="F61" s="144"/>
      <c r="G61" s="141"/>
      <c r="H61" s="140">
        <v>1</v>
      </c>
    </row>
    <row r="62" spans="1:8" ht="37.5" x14ac:dyDescent="0.3">
      <c r="A62" s="141"/>
      <c r="B62" s="142" t="s">
        <v>613</v>
      </c>
      <c r="C62" s="172" t="s">
        <v>533</v>
      </c>
      <c r="D62" s="143"/>
      <c r="E62" s="160" t="s">
        <v>554</v>
      </c>
      <c r="F62" s="144"/>
      <c r="G62" s="141"/>
      <c r="H62" s="140">
        <v>1</v>
      </c>
    </row>
    <row r="63" spans="1:8" x14ac:dyDescent="0.3">
      <c r="A63" s="141"/>
      <c r="B63" s="141" t="s">
        <v>614</v>
      </c>
      <c r="C63" s="172" t="s">
        <v>534</v>
      </c>
      <c r="D63" s="143"/>
      <c r="E63" s="160" t="s">
        <v>549</v>
      </c>
      <c r="F63" s="144"/>
      <c r="G63" s="141"/>
      <c r="H63" s="140">
        <v>1</v>
      </c>
    </row>
    <row r="64" spans="1:8" x14ac:dyDescent="0.3">
      <c r="A64" s="141"/>
      <c r="B64" s="142" t="s">
        <v>615</v>
      </c>
      <c r="C64" s="172" t="s">
        <v>535</v>
      </c>
      <c r="D64" s="143"/>
      <c r="E64" s="160" t="s">
        <v>546</v>
      </c>
      <c r="F64" s="144"/>
      <c r="G64" s="141"/>
      <c r="H64" s="140">
        <v>1</v>
      </c>
    </row>
    <row r="65" spans="1:8" x14ac:dyDescent="0.3">
      <c r="A65" s="141"/>
      <c r="B65" s="141" t="s">
        <v>616</v>
      </c>
      <c r="C65" s="172" t="s">
        <v>536</v>
      </c>
      <c r="D65" s="143"/>
      <c r="E65" s="160" t="s">
        <v>555</v>
      </c>
      <c r="F65" s="144"/>
      <c r="G65" s="141"/>
      <c r="H65" s="140">
        <v>1</v>
      </c>
    </row>
    <row r="66" spans="1:8" ht="37.5" x14ac:dyDescent="0.3">
      <c r="A66" s="141"/>
      <c r="B66" s="142" t="s">
        <v>617</v>
      </c>
      <c r="C66" s="172" t="s">
        <v>537</v>
      </c>
      <c r="D66" s="143"/>
      <c r="E66" s="160" t="s">
        <v>556</v>
      </c>
      <c r="F66" s="144"/>
      <c r="G66" s="141"/>
      <c r="H66" s="140">
        <v>1</v>
      </c>
    </row>
    <row r="67" spans="1:8" ht="37.5" x14ac:dyDescent="0.3">
      <c r="A67" s="141"/>
      <c r="B67" s="141" t="s">
        <v>618</v>
      </c>
      <c r="C67" s="172" t="s">
        <v>538</v>
      </c>
      <c r="D67" s="143"/>
      <c r="E67" s="160" t="s">
        <v>557</v>
      </c>
      <c r="F67" s="144"/>
      <c r="G67" s="141"/>
      <c r="H67" s="140">
        <v>1</v>
      </c>
    </row>
    <row r="68" spans="1:8" x14ac:dyDescent="0.3">
      <c r="A68" s="141"/>
      <c r="B68" s="142" t="s">
        <v>619</v>
      </c>
      <c r="C68" s="172" t="s">
        <v>539</v>
      </c>
      <c r="D68" s="143"/>
      <c r="E68" s="160" t="s">
        <v>397</v>
      </c>
      <c r="F68" s="144"/>
      <c r="G68" s="141"/>
      <c r="H68" s="140">
        <v>1</v>
      </c>
    </row>
    <row r="69" spans="1:8" x14ac:dyDescent="0.3">
      <c r="A69" s="141"/>
      <c r="B69" s="141" t="s">
        <v>620</v>
      </c>
      <c r="C69" s="172" t="s">
        <v>540</v>
      </c>
      <c r="D69" s="143"/>
      <c r="E69" s="160" t="s">
        <v>549</v>
      </c>
      <c r="F69" s="144"/>
      <c r="G69" s="141"/>
      <c r="H69" s="140">
        <v>1</v>
      </c>
    </row>
    <row r="70" spans="1:8" x14ac:dyDescent="0.3">
      <c r="A70" s="141"/>
      <c r="B70" s="142" t="s">
        <v>621</v>
      </c>
      <c r="C70" s="172" t="s">
        <v>541</v>
      </c>
      <c r="D70" s="143"/>
      <c r="E70" s="160" t="s">
        <v>558</v>
      </c>
      <c r="F70" s="144"/>
      <c r="G70" s="141"/>
      <c r="H70" s="140">
        <v>2</v>
      </c>
    </row>
    <row r="71" spans="1:8" x14ac:dyDescent="0.3">
      <c r="A71" s="141"/>
      <c r="B71" s="141" t="s">
        <v>622</v>
      </c>
      <c r="C71" s="172" t="s">
        <v>542</v>
      </c>
      <c r="D71" s="143"/>
      <c r="E71" s="160" t="s">
        <v>546</v>
      </c>
      <c r="F71" s="144"/>
      <c r="G71" s="141"/>
      <c r="H71" s="140">
        <v>2</v>
      </c>
    </row>
    <row r="72" spans="1:8" ht="56.25" x14ac:dyDescent="0.3">
      <c r="A72" s="141"/>
      <c r="B72" s="142" t="s">
        <v>623</v>
      </c>
      <c r="C72" s="172" t="s">
        <v>543</v>
      </c>
      <c r="D72" s="143"/>
      <c r="E72" s="159" t="s">
        <v>559</v>
      </c>
      <c r="F72" s="144"/>
      <c r="G72" s="141"/>
      <c r="H72" s="140">
        <v>2</v>
      </c>
    </row>
    <row r="73" spans="1:8" x14ac:dyDescent="0.3">
      <c r="A73" s="141"/>
      <c r="B73" s="141" t="s">
        <v>624</v>
      </c>
      <c r="C73" s="172" t="s">
        <v>544</v>
      </c>
      <c r="D73" s="143"/>
      <c r="E73" s="160" t="s">
        <v>549</v>
      </c>
      <c r="F73" s="144"/>
      <c r="G73" s="141"/>
      <c r="H73" s="140">
        <v>2</v>
      </c>
    </row>
    <row r="74" spans="1:8" s="136" customFormat="1" x14ac:dyDescent="0.3">
      <c r="A74" s="138"/>
      <c r="B74" s="138">
        <v>4</v>
      </c>
      <c r="C74" s="175" t="s">
        <v>428</v>
      </c>
      <c r="D74" s="139"/>
      <c r="E74" s="167"/>
      <c r="F74" s="145"/>
      <c r="G74" s="138"/>
      <c r="H74" s="168"/>
    </row>
    <row r="75" spans="1:8" s="136" customFormat="1" x14ac:dyDescent="0.3">
      <c r="A75" s="138"/>
      <c r="B75" s="162" t="s">
        <v>419</v>
      </c>
      <c r="C75" s="176" t="s">
        <v>625</v>
      </c>
      <c r="D75" s="139"/>
      <c r="E75" s="145"/>
      <c r="F75" s="145"/>
      <c r="G75" s="138"/>
      <c r="H75" s="138"/>
    </row>
    <row r="76" spans="1:8" x14ac:dyDescent="0.3">
      <c r="A76" s="141"/>
      <c r="B76" s="162" t="s">
        <v>635</v>
      </c>
      <c r="C76" s="176" t="s">
        <v>626</v>
      </c>
      <c r="D76" s="143"/>
      <c r="E76" s="144"/>
      <c r="F76" s="144"/>
      <c r="G76" s="141"/>
      <c r="H76" s="141"/>
    </row>
    <row r="77" spans="1:8" x14ac:dyDescent="0.3">
      <c r="A77" s="141"/>
      <c r="B77" s="162" t="s">
        <v>636</v>
      </c>
      <c r="C77" s="176" t="s">
        <v>627</v>
      </c>
      <c r="D77" s="143"/>
      <c r="E77" s="144"/>
      <c r="F77" s="144"/>
      <c r="G77" s="141"/>
      <c r="H77" s="141"/>
    </row>
    <row r="78" spans="1:8" s="166" customFormat="1" x14ac:dyDescent="0.3">
      <c r="A78" s="164"/>
      <c r="B78" s="162" t="s">
        <v>637</v>
      </c>
      <c r="C78" s="177" t="s">
        <v>628</v>
      </c>
      <c r="D78" s="165"/>
      <c r="E78" s="151"/>
      <c r="F78" s="151"/>
      <c r="G78" s="164"/>
      <c r="H78" s="164"/>
    </row>
    <row r="79" spans="1:8" x14ac:dyDescent="0.3">
      <c r="A79" s="141"/>
      <c r="B79" s="162" t="s">
        <v>638</v>
      </c>
      <c r="C79" s="176" t="s">
        <v>629</v>
      </c>
      <c r="D79" s="143"/>
      <c r="E79" s="144"/>
      <c r="F79" s="144"/>
      <c r="G79" s="141"/>
      <c r="H79" s="141"/>
    </row>
    <row r="80" spans="1:8" x14ac:dyDescent="0.3">
      <c r="A80" s="141"/>
      <c r="B80" s="162" t="s">
        <v>639</v>
      </c>
      <c r="C80" s="176" t="s">
        <v>630</v>
      </c>
      <c r="D80" s="143"/>
      <c r="E80" s="144"/>
      <c r="F80" s="144"/>
      <c r="G80" s="141"/>
      <c r="H80" s="141"/>
    </row>
    <row r="81" spans="1:8" x14ac:dyDescent="0.3">
      <c r="A81" s="141"/>
      <c r="B81" s="162" t="s">
        <v>640</v>
      </c>
      <c r="C81" s="178" t="s">
        <v>631</v>
      </c>
      <c r="D81" s="143"/>
      <c r="E81" s="144"/>
      <c r="F81" s="144"/>
      <c r="G81" s="141"/>
      <c r="H81" s="141"/>
    </row>
    <row r="82" spans="1:8" x14ac:dyDescent="0.3">
      <c r="A82" s="141"/>
      <c r="B82" s="162" t="s">
        <v>641</v>
      </c>
      <c r="C82" s="163" t="s">
        <v>632</v>
      </c>
      <c r="D82" s="143"/>
      <c r="E82" s="144"/>
      <c r="F82" s="144"/>
      <c r="G82" s="141"/>
      <c r="H82" s="141"/>
    </row>
    <row r="83" spans="1:8" x14ac:dyDescent="0.3">
      <c r="A83" s="141"/>
      <c r="B83" s="162" t="s">
        <v>642</v>
      </c>
      <c r="C83" s="163" t="s">
        <v>633</v>
      </c>
      <c r="D83" s="143"/>
      <c r="E83" s="144"/>
      <c r="F83" s="144"/>
      <c r="G83" s="141"/>
      <c r="H83" s="141"/>
    </row>
    <row r="84" spans="1:8" x14ac:dyDescent="0.3">
      <c r="A84" s="141"/>
      <c r="B84" s="162" t="s">
        <v>643</v>
      </c>
      <c r="C84" s="176" t="s">
        <v>634</v>
      </c>
      <c r="D84" s="143"/>
      <c r="E84" s="144"/>
      <c r="F84" s="144"/>
      <c r="G84" s="141"/>
      <c r="H84" s="141"/>
    </row>
    <row r="85" spans="1:8" s="136" customFormat="1" x14ac:dyDescent="0.3">
      <c r="A85" s="138"/>
      <c r="B85" s="154">
        <v>5</v>
      </c>
      <c r="C85" s="171" t="s">
        <v>377</v>
      </c>
      <c r="D85" s="139"/>
      <c r="E85" s="145"/>
      <c r="F85" s="145"/>
      <c r="G85" s="138"/>
      <c r="H85" s="138"/>
    </row>
    <row r="86" spans="1:8" x14ac:dyDescent="0.3">
      <c r="A86" s="141"/>
      <c r="B86" s="162"/>
      <c r="C86" s="179" t="s">
        <v>644</v>
      </c>
      <c r="D86" s="143"/>
      <c r="E86" s="144"/>
      <c r="F86" s="144"/>
      <c r="G86" s="141"/>
      <c r="H86" s="141"/>
    </row>
    <row r="87" spans="1:8" x14ac:dyDescent="0.3">
      <c r="A87" s="141"/>
      <c r="B87" s="162" t="s">
        <v>789</v>
      </c>
      <c r="C87" s="180" t="s">
        <v>645</v>
      </c>
      <c r="D87" s="143"/>
      <c r="E87" s="144"/>
      <c r="F87" s="144"/>
      <c r="G87" s="141"/>
      <c r="H87" s="141"/>
    </row>
    <row r="88" spans="1:8" x14ac:dyDescent="0.3">
      <c r="A88" s="141"/>
      <c r="B88" s="162" t="s">
        <v>790</v>
      </c>
      <c r="C88" s="180" t="s">
        <v>646</v>
      </c>
      <c r="D88" s="143"/>
      <c r="E88" s="144"/>
      <c r="F88" s="144"/>
      <c r="G88" s="141"/>
      <c r="H88" s="141"/>
    </row>
    <row r="89" spans="1:8" x14ac:dyDescent="0.3">
      <c r="A89" s="141"/>
      <c r="B89" s="162" t="s">
        <v>791</v>
      </c>
      <c r="C89" s="180" t="s">
        <v>647</v>
      </c>
      <c r="D89" s="143"/>
      <c r="E89" s="144"/>
      <c r="F89" s="144"/>
      <c r="G89" s="141"/>
      <c r="H89" s="141"/>
    </row>
    <row r="90" spans="1:8" x14ac:dyDescent="0.3">
      <c r="A90" s="141"/>
      <c r="B90" s="162" t="s">
        <v>792</v>
      </c>
      <c r="C90" s="180" t="s">
        <v>648</v>
      </c>
      <c r="D90" s="143"/>
      <c r="E90" s="144"/>
      <c r="F90" s="144"/>
      <c r="G90" s="141"/>
      <c r="H90" s="141"/>
    </row>
    <row r="91" spans="1:8" x14ac:dyDescent="0.3">
      <c r="A91" s="141"/>
      <c r="B91" s="162" t="s">
        <v>793</v>
      </c>
      <c r="C91" s="180" t="s">
        <v>649</v>
      </c>
      <c r="D91" s="143"/>
      <c r="E91" s="144"/>
      <c r="F91" s="144"/>
      <c r="G91" s="141"/>
      <c r="H91" s="141"/>
    </row>
    <row r="92" spans="1:8" x14ac:dyDescent="0.3">
      <c r="A92" s="141"/>
      <c r="B92" s="162" t="s">
        <v>794</v>
      </c>
      <c r="C92" s="180" t="s">
        <v>650</v>
      </c>
      <c r="D92" s="143"/>
      <c r="E92" s="144"/>
      <c r="F92" s="144"/>
      <c r="G92" s="141"/>
      <c r="H92" s="141"/>
    </row>
    <row r="93" spans="1:8" x14ac:dyDescent="0.3">
      <c r="A93" s="141"/>
      <c r="B93" s="162"/>
      <c r="C93" s="179" t="s">
        <v>651</v>
      </c>
      <c r="D93" s="143"/>
      <c r="E93" s="144"/>
      <c r="F93" s="144"/>
      <c r="G93" s="141"/>
      <c r="H93" s="141"/>
    </row>
    <row r="94" spans="1:8" x14ac:dyDescent="0.3">
      <c r="A94" s="141"/>
      <c r="B94" s="162" t="s">
        <v>795</v>
      </c>
      <c r="C94" s="180" t="s">
        <v>771</v>
      </c>
      <c r="D94" s="143"/>
      <c r="E94" s="144"/>
      <c r="F94" s="144"/>
      <c r="G94" s="141"/>
      <c r="H94" s="141"/>
    </row>
    <row r="95" spans="1:8" x14ac:dyDescent="0.3">
      <c r="A95" s="141"/>
      <c r="B95" s="162" t="s">
        <v>796</v>
      </c>
      <c r="C95" s="180" t="s">
        <v>772</v>
      </c>
      <c r="D95" s="143"/>
      <c r="E95" s="144"/>
      <c r="F95" s="144"/>
      <c r="G95" s="141"/>
      <c r="H95" s="141"/>
    </row>
    <row r="96" spans="1:8" x14ac:dyDescent="0.3">
      <c r="A96" s="141"/>
      <c r="B96" s="162" t="s">
        <v>797</v>
      </c>
      <c r="C96" s="180" t="s">
        <v>773</v>
      </c>
      <c r="D96" s="143"/>
      <c r="E96" s="144"/>
      <c r="F96" s="144"/>
      <c r="G96" s="141"/>
      <c r="H96" s="141"/>
    </row>
    <row r="97" spans="1:8" x14ac:dyDescent="0.3">
      <c r="A97" s="141"/>
      <c r="B97" s="162" t="s">
        <v>798</v>
      </c>
      <c r="C97" s="180" t="s">
        <v>774</v>
      </c>
      <c r="D97" s="143"/>
      <c r="E97" s="144"/>
      <c r="F97" s="144"/>
      <c r="G97" s="141"/>
      <c r="H97" s="141"/>
    </row>
    <row r="98" spans="1:8" x14ac:dyDescent="0.3">
      <c r="A98" s="141"/>
      <c r="B98" s="162" t="s">
        <v>799</v>
      </c>
      <c r="C98" s="180" t="s">
        <v>775</v>
      </c>
      <c r="D98" s="143"/>
      <c r="E98" s="144"/>
      <c r="F98" s="144"/>
      <c r="G98" s="141"/>
      <c r="H98" s="141"/>
    </row>
    <row r="99" spans="1:8" x14ac:dyDescent="0.3">
      <c r="A99" s="141"/>
      <c r="B99" s="162" t="s">
        <v>800</v>
      </c>
      <c r="C99" s="180" t="s">
        <v>776</v>
      </c>
      <c r="D99" s="143"/>
      <c r="E99" s="144"/>
      <c r="F99" s="144"/>
      <c r="G99" s="141"/>
      <c r="H99" s="141"/>
    </row>
    <row r="100" spans="1:8" x14ac:dyDescent="0.3">
      <c r="A100" s="141"/>
      <c r="B100" s="162"/>
      <c r="C100" s="179" t="s">
        <v>652</v>
      </c>
      <c r="D100" s="143"/>
      <c r="E100" s="144"/>
      <c r="F100" s="144"/>
      <c r="G100" s="141"/>
      <c r="H100" s="141"/>
    </row>
    <row r="101" spans="1:8" x14ac:dyDescent="0.3">
      <c r="A101" s="141"/>
      <c r="B101" s="162" t="s">
        <v>801</v>
      </c>
      <c r="C101" s="180" t="s">
        <v>777</v>
      </c>
      <c r="D101" s="143"/>
      <c r="E101" s="144"/>
      <c r="F101" s="144"/>
      <c r="G101" s="141"/>
      <c r="H101" s="141"/>
    </row>
    <row r="102" spans="1:8" x14ac:dyDescent="0.3">
      <c r="A102" s="141"/>
      <c r="B102" s="162" t="s">
        <v>802</v>
      </c>
      <c r="C102" s="180" t="s">
        <v>778</v>
      </c>
      <c r="D102" s="143"/>
      <c r="E102" s="144"/>
      <c r="F102" s="144"/>
      <c r="G102" s="141"/>
      <c r="H102" s="141"/>
    </row>
    <row r="103" spans="1:8" x14ac:dyDescent="0.3">
      <c r="A103" s="141"/>
      <c r="B103" s="162" t="s">
        <v>803</v>
      </c>
      <c r="C103" s="180" t="s">
        <v>779</v>
      </c>
      <c r="D103" s="143"/>
      <c r="E103" s="144"/>
      <c r="F103" s="144"/>
      <c r="G103" s="141"/>
      <c r="H103" s="141"/>
    </row>
    <row r="104" spans="1:8" x14ac:dyDescent="0.3">
      <c r="A104" s="141"/>
      <c r="B104" s="162" t="s">
        <v>804</v>
      </c>
      <c r="C104" s="180" t="s">
        <v>780</v>
      </c>
      <c r="D104" s="143"/>
      <c r="E104" s="144"/>
      <c r="F104" s="144"/>
      <c r="G104" s="141"/>
      <c r="H104" s="141"/>
    </row>
    <row r="105" spans="1:8" x14ac:dyDescent="0.3">
      <c r="A105" s="141"/>
      <c r="B105" s="162" t="s">
        <v>805</v>
      </c>
      <c r="C105" s="180" t="s">
        <v>781</v>
      </c>
      <c r="D105" s="143"/>
      <c r="E105" s="144"/>
      <c r="F105" s="144"/>
      <c r="G105" s="141"/>
      <c r="H105" s="141"/>
    </row>
    <row r="106" spans="1:8" x14ac:dyDescent="0.3">
      <c r="A106" s="141"/>
      <c r="B106" s="162" t="s">
        <v>806</v>
      </c>
      <c r="C106" s="180" t="s">
        <v>782</v>
      </c>
      <c r="D106" s="143"/>
      <c r="E106" s="144"/>
      <c r="F106" s="144"/>
      <c r="G106" s="141"/>
      <c r="H106" s="141"/>
    </row>
    <row r="107" spans="1:8" x14ac:dyDescent="0.3">
      <c r="A107" s="141"/>
      <c r="B107" s="162" t="s">
        <v>807</v>
      </c>
      <c r="C107" s="180" t="s">
        <v>783</v>
      </c>
      <c r="D107" s="143"/>
      <c r="E107" s="144"/>
      <c r="F107" s="144"/>
      <c r="G107" s="141"/>
      <c r="H107" s="141"/>
    </row>
    <row r="108" spans="1:8" x14ac:dyDescent="0.3">
      <c r="A108" s="141"/>
      <c r="B108" s="162"/>
      <c r="C108" s="179" t="s">
        <v>653</v>
      </c>
      <c r="D108" s="143"/>
      <c r="E108" s="144"/>
      <c r="F108" s="144"/>
      <c r="G108" s="141"/>
      <c r="H108" s="141"/>
    </row>
    <row r="109" spans="1:8" x14ac:dyDescent="0.3">
      <c r="A109" s="141"/>
      <c r="B109" s="162" t="s">
        <v>808</v>
      </c>
      <c r="C109" s="180" t="s">
        <v>784</v>
      </c>
      <c r="D109" s="143"/>
      <c r="E109" s="144"/>
      <c r="F109" s="144"/>
      <c r="G109" s="141"/>
      <c r="H109" s="141"/>
    </row>
    <row r="110" spans="1:8" x14ac:dyDescent="0.3">
      <c r="A110" s="141"/>
      <c r="B110" s="162" t="s">
        <v>809</v>
      </c>
      <c r="C110" s="180" t="s">
        <v>785</v>
      </c>
      <c r="D110" s="143"/>
      <c r="E110" s="144"/>
      <c r="F110" s="144"/>
      <c r="G110" s="141"/>
      <c r="H110" s="141"/>
    </row>
    <row r="111" spans="1:8" x14ac:dyDescent="0.3">
      <c r="A111" s="141"/>
      <c r="B111" s="162" t="s">
        <v>810</v>
      </c>
      <c r="C111" s="180" t="s">
        <v>786</v>
      </c>
      <c r="D111" s="143"/>
      <c r="E111" s="144"/>
      <c r="F111" s="144"/>
      <c r="G111" s="141"/>
      <c r="H111" s="141"/>
    </row>
    <row r="112" spans="1:8" x14ac:dyDescent="0.3">
      <c r="A112" s="141"/>
      <c r="B112" s="162" t="s">
        <v>811</v>
      </c>
      <c r="C112" s="180" t="s">
        <v>787</v>
      </c>
      <c r="D112" s="143"/>
      <c r="E112" s="144"/>
      <c r="F112" s="144"/>
      <c r="G112" s="141"/>
      <c r="H112" s="141"/>
    </row>
    <row r="113" spans="1:8" x14ac:dyDescent="0.3">
      <c r="A113" s="141"/>
      <c r="B113" s="162" t="s">
        <v>812</v>
      </c>
      <c r="C113" s="180" t="s">
        <v>788</v>
      </c>
      <c r="D113" s="143"/>
      <c r="E113" s="144"/>
      <c r="F113" s="144"/>
      <c r="G113" s="141"/>
      <c r="H113" s="141"/>
    </row>
    <row r="114" spans="1:8" s="136" customFormat="1" x14ac:dyDescent="0.3">
      <c r="A114" s="138"/>
      <c r="B114" s="154">
        <v>6</v>
      </c>
      <c r="C114" s="171" t="s">
        <v>397</v>
      </c>
      <c r="D114" s="139"/>
      <c r="E114" s="145"/>
      <c r="F114" s="145"/>
      <c r="G114" s="138"/>
      <c r="H114" s="138"/>
    </row>
    <row r="115" spans="1:8" x14ac:dyDescent="0.3">
      <c r="A115" s="141"/>
      <c r="B115" s="162" t="s">
        <v>401</v>
      </c>
      <c r="C115" s="169" t="s">
        <v>654</v>
      </c>
      <c r="D115" s="143"/>
      <c r="E115" s="144"/>
      <c r="F115" s="144"/>
      <c r="G115" s="141"/>
      <c r="H115" s="141"/>
    </row>
    <row r="116" spans="1:8" x14ac:dyDescent="0.3">
      <c r="A116" s="141"/>
      <c r="B116" s="162" t="s">
        <v>422</v>
      </c>
      <c r="C116" s="169" t="s">
        <v>655</v>
      </c>
      <c r="D116" s="143"/>
      <c r="E116" s="144"/>
      <c r="F116" s="144"/>
      <c r="G116" s="141"/>
      <c r="H116" s="141"/>
    </row>
    <row r="117" spans="1:8" x14ac:dyDescent="0.3">
      <c r="A117" s="141"/>
      <c r="B117" s="162" t="s">
        <v>423</v>
      </c>
      <c r="C117" s="169" t="s">
        <v>656</v>
      </c>
      <c r="D117" s="143"/>
      <c r="E117" s="144"/>
      <c r="F117" s="144"/>
      <c r="G117" s="141"/>
      <c r="H117" s="141"/>
    </row>
    <row r="118" spans="1:8" x14ac:dyDescent="0.3">
      <c r="A118" s="141"/>
      <c r="B118" s="162" t="s">
        <v>424</v>
      </c>
      <c r="C118" s="169" t="s">
        <v>657</v>
      </c>
      <c r="D118" s="143"/>
      <c r="E118" s="144"/>
      <c r="F118" s="144"/>
      <c r="G118" s="141"/>
      <c r="H118" s="141"/>
    </row>
    <row r="119" spans="1:8" x14ac:dyDescent="0.3">
      <c r="A119" s="141"/>
      <c r="B119" s="162" t="s">
        <v>425</v>
      </c>
      <c r="C119" s="169" t="s">
        <v>658</v>
      </c>
      <c r="D119" s="143"/>
      <c r="E119" s="144"/>
      <c r="F119" s="144"/>
      <c r="G119" s="141"/>
      <c r="H119" s="141"/>
    </row>
    <row r="120" spans="1:8" x14ac:dyDescent="0.3">
      <c r="A120" s="141"/>
      <c r="B120" s="162" t="s">
        <v>693</v>
      </c>
      <c r="C120" s="169" t="s">
        <v>659</v>
      </c>
      <c r="D120" s="143"/>
      <c r="E120" s="144"/>
      <c r="F120" s="144"/>
      <c r="G120" s="141"/>
      <c r="H120" s="141"/>
    </row>
    <row r="121" spans="1:8" x14ac:dyDescent="0.3">
      <c r="A121" s="141"/>
      <c r="B121" s="162" t="s">
        <v>694</v>
      </c>
      <c r="C121" s="169" t="s">
        <v>692</v>
      </c>
      <c r="D121" s="143"/>
      <c r="E121" s="144"/>
      <c r="F121" s="144"/>
      <c r="G121" s="141"/>
      <c r="H121" s="141"/>
    </row>
    <row r="122" spans="1:8" x14ac:dyDescent="0.3">
      <c r="A122" s="141"/>
      <c r="B122" s="162" t="s">
        <v>695</v>
      </c>
      <c r="C122" s="169" t="s">
        <v>660</v>
      </c>
      <c r="D122" s="143"/>
      <c r="E122" s="144"/>
      <c r="F122" s="144"/>
      <c r="G122" s="141"/>
      <c r="H122" s="141"/>
    </row>
    <row r="123" spans="1:8" x14ac:dyDescent="0.3">
      <c r="A123" s="141"/>
      <c r="B123" s="162" t="s">
        <v>696</v>
      </c>
      <c r="C123" s="169" t="s">
        <v>691</v>
      </c>
      <c r="D123" s="143"/>
      <c r="E123" s="144"/>
      <c r="F123" s="144"/>
      <c r="G123" s="141"/>
      <c r="H123" s="141"/>
    </row>
    <row r="124" spans="1:8" x14ac:dyDescent="0.3">
      <c r="A124" s="141"/>
      <c r="B124" s="162" t="s">
        <v>697</v>
      </c>
      <c r="C124" s="169" t="s">
        <v>661</v>
      </c>
      <c r="D124" s="143"/>
      <c r="E124" s="144"/>
      <c r="F124" s="144"/>
      <c r="G124" s="141"/>
      <c r="H124" s="141"/>
    </row>
    <row r="125" spans="1:8" x14ac:dyDescent="0.3">
      <c r="A125" s="141"/>
      <c r="B125" s="162" t="s">
        <v>698</v>
      </c>
      <c r="C125" s="169" t="s">
        <v>662</v>
      </c>
      <c r="D125" s="143"/>
      <c r="E125" s="144"/>
      <c r="F125" s="144"/>
      <c r="G125" s="141"/>
      <c r="H125" s="141"/>
    </row>
    <row r="126" spans="1:8" x14ac:dyDescent="0.3">
      <c r="A126" s="141"/>
      <c r="B126" s="162" t="s">
        <v>699</v>
      </c>
      <c r="C126" s="169" t="s">
        <v>663</v>
      </c>
      <c r="D126" s="143"/>
      <c r="E126" s="144"/>
      <c r="F126" s="144"/>
      <c r="G126" s="141"/>
      <c r="H126" s="141"/>
    </row>
    <row r="127" spans="1:8" x14ac:dyDescent="0.3">
      <c r="A127" s="141"/>
      <c r="B127" s="162" t="s">
        <v>700</v>
      </c>
      <c r="C127" s="169" t="s">
        <v>664</v>
      </c>
      <c r="D127" s="143"/>
      <c r="E127" s="144"/>
      <c r="F127" s="144"/>
      <c r="G127" s="141"/>
      <c r="H127" s="141"/>
    </row>
    <row r="128" spans="1:8" x14ac:dyDescent="0.3">
      <c r="A128" s="141"/>
      <c r="B128" s="162" t="s">
        <v>701</v>
      </c>
      <c r="C128" s="169" t="s">
        <v>666</v>
      </c>
      <c r="D128" s="143"/>
      <c r="E128" s="144"/>
      <c r="F128" s="144"/>
      <c r="G128" s="141"/>
      <c r="H128" s="141"/>
    </row>
    <row r="129" spans="1:8" x14ac:dyDescent="0.3">
      <c r="A129" s="141"/>
      <c r="B129" s="162" t="s">
        <v>702</v>
      </c>
      <c r="C129" s="169" t="s">
        <v>665</v>
      </c>
      <c r="D129" s="143"/>
      <c r="E129" s="144"/>
      <c r="F129" s="144"/>
      <c r="G129" s="141"/>
      <c r="H129" s="141"/>
    </row>
    <row r="130" spans="1:8" x14ac:dyDescent="0.3">
      <c r="A130" s="141"/>
      <c r="B130" s="162" t="s">
        <v>703</v>
      </c>
      <c r="C130" s="169" t="s">
        <v>667</v>
      </c>
      <c r="D130" s="143"/>
      <c r="E130" s="144"/>
      <c r="F130" s="144"/>
      <c r="G130" s="141"/>
      <c r="H130" s="141"/>
    </row>
    <row r="131" spans="1:8" x14ac:dyDescent="0.3">
      <c r="A131" s="141"/>
      <c r="B131" s="162" t="s">
        <v>704</v>
      </c>
      <c r="C131" s="169" t="s">
        <v>668</v>
      </c>
      <c r="D131" s="143"/>
      <c r="E131" s="144"/>
      <c r="F131" s="144"/>
      <c r="G131" s="141"/>
      <c r="H131" s="141"/>
    </row>
    <row r="132" spans="1:8" x14ac:dyDescent="0.3">
      <c r="A132" s="141"/>
      <c r="B132" s="162" t="s">
        <v>705</v>
      </c>
      <c r="C132" s="169" t="s">
        <v>669</v>
      </c>
      <c r="D132" s="143"/>
      <c r="E132" s="144"/>
      <c r="F132" s="144"/>
      <c r="G132" s="141"/>
      <c r="H132" s="141"/>
    </row>
    <row r="133" spans="1:8" x14ac:dyDescent="0.3">
      <c r="A133" s="141"/>
      <c r="B133" s="162" t="s">
        <v>706</v>
      </c>
      <c r="C133" s="169" t="s">
        <v>670</v>
      </c>
      <c r="D133" s="143"/>
      <c r="E133" s="144"/>
      <c r="F133" s="144"/>
      <c r="G133" s="141"/>
      <c r="H133" s="141"/>
    </row>
    <row r="134" spans="1:8" x14ac:dyDescent="0.3">
      <c r="A134" s="141"/>
      <c r="B134" s="162" t="s">
        <v>707</v>
      </c>
      <c r="C134" s="169" t="s">
        <v>671</v>
      </c>
      <c r="D134" s="143"/>
      <c r="E134" s="144"/>
      <c r="F134" s="144"/>
      <c r="G134" s="141"/>
      <c r="H134" s="141"/>
    </row>
    <row r="135" spans="1:8" x14ac:dyDescent="0.3">
      <c r="A135" s="141"/>
      <c r="B135" s="162" t="s">
        <v>708</v>
      </c>
      <c r="C135" s="169" t="s">
        <v>672</v>
      </c>
      <c r="D135" s="143"/>
      <c r="E135" s="144"/>
      <c r="F135" s="144"/>
      <c r="G135" s="141"/>
      <c r="H135" s="141"/>
    </row>
    <row r="136" spans="1:8" x14ac:dyDescent="0.3">
      <c r="A136" s="141"/>
      <c r="B136" s="162" t="s">
        <v>709</v>
      </c>
      <c r="C136" s="169" t="s">
        <v>673</v>
      </c>
      <c r="D136" s="143"/>
      <c r="E136" s="144"/>
      <c r="F136" s="144"/>
      <c r="G136" s="141"/>
      <c r="H136" s="141"/>
    </row>
    <row r="137" spans="1:8" x14ac:dyDescent="0.3">
      <c r="A137" s="141"/>
      <c r="B137" s="162" t="s">
        <v>710</v>
      </c>
      <c r="C137" s="169" t="s">
        <v>674</v>
      </c>
      <c r="D137" s="143"/>
      <c r="E137" s="144"/>
      <c r="F137" s="144"/>
      <c r="G137" s="141"/>
      <c r="H137" s="141"/>
    </row>
    <row r="138" spans="1:8" x14ac:dyDescent="0.3">
      <c r="A138" s="141"/>
      <c r="B138" s="162" t="s">
        <v>711</v>
      </c>
      <c r="C138" s="169" t="s">
        <v>675</v>
      </c>
      <c r="D138" s="143"/>
      <c r="E138" s="144"/>
      <c r="F138" s="144"/>
      <c r="G138" s="141"/>
      <c r="H138" s="141"/>
    </row>
    <row r="139" spans="1:8" x14ac:dyDescent="0.3">
      <c r="A139" s="141"/>
      <c r="B139" s="162" t="s">
        <v>712</v>
      </c>
      <c r="C139" s="169" t="s">
        <v>676</v>
      </c>
      <c r="D139" s="143"/>
      <c r="E139" s="144"/>
      <c r="F139" s="144"/>
      <c r="G139" s="141"/>
      <c r="H139" s="141"/>
    </row>
    <row r="140" spans="1:8" x14ac:dyDescent="0.3">
      <c r="A140" s="141"/>
      <c r="B140" s="162" t="s">
        <v>713</v>
      </c>
      <c r="C140" s="169" t="s">
        <v>677</v>
      </c>
      <c r="D140" s="143"/>
      <c r="E140" s="144"/>
      <c r="F140" s="144"/>
      <c r="G140" s="141"/>
      <c r="H140" s="141"/>
    </row>
    <row r="141" spans="1:8" x14ac:dyDescent="0.3">
      <c r="A141" s="141"/>
      <c r="B141" s="162" t="s">
        <v>714</v>
      </c>
      <c r="C141" s="169" t="s">
        <v>678</v>
      </c>
      <c r="D141" s="143"/>
      <c r="E141" s="144"/>
      <c r="F141" s="144"/>
      <c r="G141" s="141"/>
      <c r="H141" s="141"/>
    </row>
    <row r="142" spans="1:8" x14ac:dyDescent="0.3">
      <c r="A142" s="141"/>
      <c r="B142" s="162" t="s">
        <v>715</v>
      </c>
      <c r="C142" s="169" t="s">
        <v>679</v>
      </c>
      <c r="D142" s="143"/>
      <c r="E142" s="144"/>
      <c r="F142" s="144"/>
      <c r="G142" s="141"/>
      <c r="H142" s="141"/>
    </row>
    <row r="143" spans="1:8" x14ac:dyDescent="0.3">
      <c r="A143" s="141"/>
      <c r="B143" s="162" t="s">
        <v>716</v>
      </c>
      <c r="C143" s="169" t="s">
        <v>680</v>
      </c>
      <c r="D143" s="143"/>
      <c r="E143" s="144"/>
      <c r="F143" s="144"/>
      <c r="G143" s="141"/>
      <c r="H143" s="141"/>
    </row>
    <row r="144" spans="1:8" x14ac:dyDescent="0.3">
      <c r="A144" s="141"/>
      <c r="B144" s="162" t="s">
        <v>717</v>
      </c>
      <c r="C144" s="169" t="s">
        <v>681</v>
      </c>
      <c r="D144" s="143"/>
      <c r="E144" s="144"/>
      <c r="F144" s="144"/>
      <c r="G144" s="141"/>
      <c r="H144" s="141"/>
    </row>
    <row r="145" spans="1:8" x14ac:dyDescent="0.3">
      <c r="A145" s="141"/>
      <c r="B145" s="162" t="s">
        <v>718</v>
      </c>
      <c r="C145" s="169" t="s">
        <v>682</v>
      </c>
      <c r="D145" s="143"/>
      <c r="E145" s="144"/>
      <c r="F145" s="144"/>
      <c r="G145" s="141"/>
      <c r="H145" s="141"/>
    </row>
    <row r="146" spans="1:8" x14ac:dyDescent="0.3">
      <c r="A146" s="141"/>
      <c r="B146" s="162" t="s">
        <v>719</v>
      </c>
      <c r="C146" s="169" t="s">
        <v>683</v>
      </c>
      <c r="D146" s="143"/>
      <c r="E146" s="144"/>
      <c r="F146" s="144"/>
      <c r="G146" s="141"/>
      <c r="H146" s="141"/>
    </row>
    <row r="147" spans="1:8" x14ac:dyDescent="0.3">
      <c r="A147" s="141"/>
      <c r="B147" s="162" t="s">
        <v>720</v>
      </c>
      <c r="C147" s="169" t="s">
        <v>684</v>
      </c>
      <c r="D147" s="143"/>
      <c r="E147" s="144"/>
      <c r="F147" s="144"/>
      <c r="G147" s="141"/>
      <c r="H147" s="141"/>
    </row>
    <row r="148" spans="1:8" x14ac:dyDescent="0.3">
      <c r="A148" s="141"/>
      <c r="B148" s="162" t="s">
        <v>721</v>
      </c>
      <c r="C148" s="169" t="s">
        <v>685</v>
      </c>
      <c r="D148" s="143"/>
      <c r="E148" s="144"/>
      <c r="F148" s="144"/>
      <c r="G148" s="141"/>
      <c r="H148" s="141"/>
    </row>
    <row r="149" spans="1:8" x14ac:dyDescent="0.3">
      <c r="A149" s="141"/>
      <c r="B149" s="162" t="s">
        <v>722</v>
      </c>
      <c r="C149" s="169" t="s">
        <v>686</v>
      </c>
      <c r="D149" s="143"/>
      <c r="E149" s="144"/>
      <c r="F149" s="144"/>
      <c r="G149" s="141"/>
      <c r="H149" s="141"/>
    </row>
    <row r="150" spans="1:8" x14ac:dyDescent="0.3">
      <c r="A150" s="141"/>
      <c r="B150" s="162" t="s">
        <v>723</v>
      </c>
      <c r="C150" s="169" t="s">
        <v>687</v>
      </c>
      <c r="D150" s="143"/>
      <c r="E150" s="144"/>
      <c r="F150" s="144"/>
      <c r="G150" s="141"/>
      <c r="H150" s="141"/>
    </row>
    <row r="151" spans="1:8" x14ac:dyDescent="0.3">
      <c r="A151" s="141"/>
      <c r="B151" s="162" t="s">
        <v>724</v>
      </c>
      <c r="C151" s="169" t="s">
        <v>688</v>
      </c>
      <c r="D151" s="143"/>
      <c r="E151" s="144"/>
      <c r="F151" s="144"/>
      <c r="G151" s="141"/>
      <c r="H151" s="141"/>
    </row>
    <row r="152" spans="1:8" x14ac:dyDescent="0.3">
      <c r="A152" s="141"/>
      <c r="B152" s="162" t="s">
        <v>725</v>
      </c>
      <c r="C152" s="169" t="s">
        <v>689</v>
      </c>
      <c r="D152" s="143"/>
      <c r="E152" s="144"/>
      <c r="F152" s="144"/>
      <c r="G152" s="141"/>
      <c r="H152" s="141"/>
    </row>
    <row r="153" spans="1:8" x14ac:dyDescent="0.3">
      <c r="A153" s="141"/>
      <c r="B153" s="162" t="s">
        <v>726</v>
      </c>
      <c r="C153" s="169" t="s">
        <v>690</v>
      </c>
      <c r="D153" s="143"/>
      <c r="E153" s="144"/>
      <c r="F153" s="144"/>
      <c r="G153" s="141"/>
      <c r="H153" s="141"/>
    </row>
    <row r="154" spans="1:8" s="136" customFormat="1" x14ac:dyDescent="0.3">
      <c r="A154" s="138"/>
      <c r="B154" s="154">
        <v>7</v>
      </c>
      <c r="C154" s="171" t="s">
        <v>436</v>
      </c>
      <c r="D154" s="139"/>
      <c r="E154" s="145"/>
      <c r="F154" s="145"/>
      <c r="G154" s="138"/>
      <c r="H154" s="138"/>
    </row>
    <row r="155" spans="1:8" x14ac:dyDescent="0.3">
      <c r="A155" s="141"/>
      <c r="B155" s="162" t="s">
        <v>426</v>
      </c>
      <c r="C155" s="178" t="s">
        <v>727</v>
      </c>
      <c r="D155" s="143"/>
      <c r="E155" s="144"/>
      <c r="F155" s="144"/>
      <c r="G155" s="141" t="s">
        <v>728</v>
      </c>
      <c r="H155" s="141"/>
    </row>
    <row r="156" spans="1:8" x14ac:dyDescent="0.3">
      <c r="A156" s="141"/>
      <c r="B156" s="162" t="s">
        <v>740</v>
      </c>
      <c r="C156" s="178" t="s">
        <v>729</v>
      </c>
      <c r="D156" s="143"/>
      <c r="E156" s="144"/>
      <c r="F156" s="144"/>
      <c r="G156" s="141" t="s">
        <v>730</v>
      </c>
      <c r="H156" s="141"/>
    </row>
    <row r="157" spans="1:8" x14ac:dyDescent="0.3">
      <c r="A157" s="141"/>
      <c r="B157" s="162" t="s">
        <v>741</v>
      </c>
      <c r="C157" s="178" t="s">
        <v>731</v>
      </c>
      <c r="D157" s="143"/>
      <c r="E157" s="144"/>
      <c r="F157" s="144"/>
      <c r="G157" s="141" t="s">
        <v>732</v>
      </c>
      <c r="H157" s="141"/>
    </row>
    <row r="158" spans="1:8" x14ac:dyDescent="0.3">
      <c r="A158" s="141"/>
      <c r="B158" s="162" t="s">
        <v>742</v>
      </c>
      <c r="C158" s="178" t="s">
        <v>733</v>
      </c>
      <c r="D158" s="143"/>
      <c r="E158" s="144"/>
      <c r="F158" s="144"/>
      <c r="G158" s="141" t="s">
        <v>734</v>
      </c>
      <c r="H158" s="141"/>
    </row>
    <row r="159" spans="1:8" x14ac:dyDescent="0.3">
      <c r="A159" s="141"/>
      <c r="B159" s="162" t="s">
        <v>743</v>
      </c>
      <c r="C159" s="178" t="s">
        <v>735</v>
      </c>
      <c r="D159" s="143"/>
      <c r="E159" s="144"/>
      <c r="F159" s="144"/>
      <c r="G159" s="141" t="s">
        <v>736</v>
      </c>
      <c r="H159" s="141"/>
    </row>
    <row r="160" spans="1:8" x14ac:dyDescent="0.3">
      <c r="A160" s="141"/>
      <c r="B160" s="162" t="s">
        <v>744</v>
      </c>
      <c r="C160" s="178" t="s">
        <v>737</v>
      </c>
      <c r="D160" s="143"/>
      <c r="E160" s="144"/>
      <c r="F160" s="144"/>
      <c r="G160" s="141" t="s">
        <v>738</v>
      </c>
      <c r="H160" s="141"/>
    </row>
    <row r="161" spans="1:8" x14ac:dyDescent="0.3">
      <c r="A161" s="141"/>
      <c r="B161" s="162" t="s">
        <v>745</v>
      </c>
      <c r="C161" s="178" t="s">
        <v>739</v>
      </c>
      <c r="D161" s="143"/>
      <c r="E161" s="144"/>
      <c r="F161" s="144"/>
      <c r="G161" s="141" t="s">
        <v>728</v>
      </c>
      <c r="H161" s="141"/>
    </row>
    <row r="162" spans="1:8" s="136" customFormat="1" x14ac:dyDescent="0.3">
      <c r="A162" s="138"/>
      <c r="B162" s="154">
        <v>8</v>
      </c>
      <c r="C162" s="171" t="s">
        <v>746</v>
      </c>
      <c r="D162" s="139"/>
      <c r="E162" s="145"/>
      <c r="F162" s="145"/>
      <c r="G162" s="138"/>
      <c r="H162" s="138"/>
    </row>
    <row r="163" spans="1:8" x14ac:dyDescent="0.3">
      <c r="A163" s="141"/>
      <c r="B163" s="162" t="s">
        <v>747</v>
      </c>
      <c r="C163" s="178" t="s">
        <v>748</v>
      </c>
      <c r="D163" s="143"/>
      <c r="E163" s="144"/>
      <c r="F163" s="144"/>
      <c r="G163" s="141"/>
      <c r="H163" s="141"/>
    </row>
    <row r="164" spans="1:8" x14ac:dyDescent="0.3">
      <c r="A164" s="141"/>
      <c r="B164" s="162" t="s">
        <v>760</v>
      </c>
      <c r="C164" s="178" t="s">
        <v>749</v>
      </c>
      <c r="D164" s="143"/>
      <c r="E164" s="144"/>
      <c r="F164" s="144"/>
      <c r="G164" s="141"/>
      <c r="H164" s="141"/>
    </row>
    <row r="165" spans="1:8" x14ac:dyDescent="0.3">
      <c r="A165" s="141"/>
      <c r="B165" s="162" t="s">
        <v>761</v>
      </c>
      <c r="C165" s="178" t="s">
        <v>750</v>
      </c>
      <c r="D165" s="143"/>
      <c r="E165" s="144"/>
      <c r="F165" s="144"/>
      <c r="G165" s="141"/>
      <c r="H165" s="141"/>
    </row>
    <row r="166" spans="1:8" x14ac:dyDescent="0.3">
      <c r="A166" s="141"/>
      <c r="B166" s="162" t="s">
        <v>762</v>
      </c>
      <c r="C166" s="178" t="s">
        <v>751</v>
      </c>
      <c r="D166" s="143"/>
      <c r="E166" s="144"/>
      <c r="F166" s="144"/>
      <c r="G166" s="141"/>
      <c r="H166" s="141"/>
    </row>
    <row r="167" spans="1:8" x14ac:dyDescent="0.3">
      <c r="A167" s="141"/>
      <c r="B167" s="162" t="s">
        <v>763</v>
      </c>
      <c r="C167" s="178" t="s">
        <v>752</v>
      </c>
      <c r="D167" s="143"/>
      <c r="E167" s="144"/>
      <c r="F167" s="144"/>
      <c r="G167" s="141"/>
      <c r="H167" s="141"/>
    </row>
    <row r="168" spans="1:8" x14ac:dyDescent="0.3">
      <c r="A168" s="141"/>
      <c r="B168" s="162" t="s">
        <v>764</v>
      </c>
      <c r="C168" s="178" t="s">
        <v>753</v>
      </c>
      <c r="D168" s="143"/>
      <c r="E168" s="144"/>
      <c r="F168" s="144"/>
      <c r="G168" s="141"/>
      <c r="H168" s="141"/>
    </row>
    <row r="169" spans="1:8" x14ac:dyDescent="0.3">
      <c r="A169" s="141"/>
      <c r="B169" s="162" t="s">
        <v>765</v>
      </c>
      <c r="C169" s="178" t="s">
        <v>754</v>
      </c>
      <c r="D169" s="143"/>
      <c r="E169" s="144"/>
      <c r="F169" s="144"/>
      <c r="G169" s="141"/>
      <c r="H169" s="141"/>
    </row>
    <row r="170" spans="1:8" x14ac:dyDescent="0.3">
      <c r="A170" s="141"/>
      <c r="B170" s="162" t="s">
        <v>766</v>
      </c>
      <c r="C170" s="178" t="s">
        <v>755</v>
      </c>
      <c r="D170" s="143"/>
      <c r="E170" s="144"/>
      <c r="F170" s="144"/>
      <c r="G170" s="141"/>
      <c r="H170" s="141"/>
    </row>
    <row r="171" spans="1:8" x14ac:dyDescent="0.3">
      <c r="A171" s="141"/>
      <c r="B171" s="162" t="s">
        <v>767</v>
      </c>
      <c r="C171" s="178" t="s">
        <v>756</v>
      </c>
      <c r="D171" s="143"/>
      <c r="E171" s="144"/>
      <c r="F171" s="144"/>
      <c r="G171" s="141"/>
      <c r="H171" s="141"/>
    </row>
    <row r="172" spans="1:8" x14ac:dyDescent="0.3">
      <c r="A172" s="141"/>
      <c r="B172" s="162" t="s">
        <v>768</v>
      </c>
      <c r="C172" s="178" t="s">
        <v>757</v>
      </c>
      <c r="D172" s="143"/>
      <c r="E172" s="144"/>
      <c r="F172" s="144"/>
      <c r="G172" s="141"/>
      <c r="H172" s="141"/>
    </row>
    <row r="173" spans="1:8" x14ac:dyDescent="0.3">
      <c r="A173" s="141"/>
      <c r="B173" s="162" t="s">
        <v>769</v>
      </c>
      <c r="C173" s="178" t="s">
        <v>758</v>
      </c>
      <c r="D173" s="143"/>
      <c r="E173" s="144"/>
      <c r="F173" s="144"/>
      <c r="G173" s="141"/>
      <c r="H173" s="141"/>
    </row>
    <row r="174" spans="1:8" x14ac:dyDescent="0.3">
      <c r="A174" s="141"/>
      <c r="B174" s="162" t="s">
        <v>770</v>
      </c>
      <c r="C174" s="178" t="s">
        <v>759</v>
      </c>
      <c r="D174" s="143"/>
      <c r="E174" s="144"/>
      <c r="F174" s="144"/>
      <c r="G174" s="141"/>
      <c r="H174" s="141"/>
    </row>
  </sheetData>
  <mergeCells count="1">
    <mergeCell ref="B1:H1"/>
  </mergeCells>
  <phoneticPr fontId="6" type="noConversion"/>
  <pageMargins left="0.43307086614173229" right="0.15748031496062992" top="0.39370078740157483" bottom="0.39370078740157483" header="0.31496062992125984" footer="0.31496062992125984"/>
  <pageSetup paperSize="9" scale="8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opLeftCell="A32" workbookViewId="0">
      <selection activeCell="C34" sqref="C34"/>
    </sheetView>
  </sheetViews>
  <sheetFormatPr defaultColWidth="9.33203125" defaultRowHeight="18.75" x14ac:dyDescent="0.2"/>
  <cols>
    <col min="1" max="1" width="6.1640625" style="92" customWidth="1"/>
    <col min="2" max="2" width="82.83203125" style="92" customWidth="1"/>
    <col min="3" max="3" width="18.83203125" style="100" customWidth="1"/>
    <col min="4" max="4" width="22.5" style="120" customWidth="1"/>
    <col min="5" max="5" width="53.5" style="120" customWidth="1"/>
    <col min="6" max="6" width="69.1640625" style="92" customWidth="1"/>
    <col min="7" max="7" width="18" style="92" customWidth="1"/>
    <col min="8" max="8" width="18.33203125" style="92" customWidth="1"/>
    <col min="9" max="16384" width="9.33203125" style="92"/>
  </cols>
  <sheetData>
    <row r="1" spans="1:7" x14ac:dyDescent="0.2">
      <c r="A1" s="396" t="s">
        <v>455</v>
      </c>
      <c r="B1" s="396"/>
      <c r="C1" s="396"/>
      <c r="D1" s="396"/>
      <c r="E1" s="396"/>
      <c r="F1" s="396"/>
    </row>
    <row r="2" spans="1:7" s="93" customFormat="1" ht="56.25" x14ac:dyDescent="0.2">
      <c r="A2" s="95" t="s">
        <v>360</v>
      </c>
      <c r="B2" s="95" t="s">
        <v>402</v>
      </c>
      <c r="C2" s="240" t="s">
        <v>363</v>
      </c>
      <c r="D2" s="121" t="s">
        <v>362</v>
      </c>
      <c r="E2" s="121" t="s">
        <v>370</v>
      </c>
      <c r="F2" s="95" t="s">
        <v>454</v>
      </c>
      <c r="G2" s="96" t="s">
        <v>456</v>
      </c>
    </row>
    <row r="3" spans="1:7" s="93" customFormat="1" x14ac:dyDescent="0.2">
      <c r="A3" s="95"/>
      <c r="B3" s="95" t="s">
        <v>464</v>
      </c>
      <c r="C3" s="240">
        <f>SUM(C4:C39)</f>
        <v>40620</v>
      </c>
      <c r="D3" s="94">
        <f t="shared" ref="D3:F3" si="0">SUM(D4:D39)</f>
        <v>0</v>
      </c>
      <c r="E3" s="94">
        <f t="shared" si="0"/>
        <v>0</v>
      </c>
      <c r="F3" s="94">
        <f t="shared" si="0"/>
        <v>0</v>
      </c>
      <c r="G3" s="96"/>
    </row>
    <row r="4" spans="1:7" ht="37.5" customHeight="1" x14ac:dyDescent="0.2">
      <c r="A4" s="98">
        <v>1</v>
      </c>
      <c r="B4" s="97" t="s">
        <v>369</v>
      </c>
      <c r="C4" s="99">
        <v>2000</v>
      </c>
      <c r="D4" s="99" t="s">
        <v>397</v>
      </c>
      <c r="E4" s="188" t="s">
        <v>453</v>
      </c>
      <c r="F4" s="189"/>
      <c r="G4" s="98"/>
    </row>
    <row r="5" spans="1:7" ht="37.5" x14ac:dyDescent="0.2">
      <c r="A5" s="98">
        <v>2</v>
      </c>
      <c r="B5" s="97" t="s">
        <v>364</v>
      </c>
      <c r="C5" s="99">
        <v>1500</v>
      </c>
      <c r="D5" s="109" t="s">
        <v>377</v>
      </c>
      <c r="E5" s="110"/>
      <c r="F5" s="103"/>
      <c r="G5" s="98"/>
    </row>
    <row r="6" spans="1:7" x14ac:dyDescent="0.2">
      <c r="A6" s="98">
        <v>3</v>
      </c>
      <c r="B6" s="97" t="s">
        <v>365</v>
      </c>
      <c r="C6" s="99"/>
      <c r="D6" s="110"/>
      <c r="E6" s="110"/>
      <c r="F6" s="103"/>
      <c r="G6" s="98"/>
    </row>
    <row r="7" spans="1:7" s="102" customFormat="1" ht="37.5" x14ac:dyDescent="0.2">
      <c r="A7" s="104" t="s">
        <v>399</v>
      </c>
      <c r="B7" s="101" t="s">
        <v>382</v>
      </c>
      <c r="C7" s="113">
        <v>200</v>
      </c>
      <c r="D7" s="112" t="s">
        <v>377</v>
      </c>
      <c r="E7" s="112" t="s">
        <v>378</v>
      </c>
      <c r="F7" s="104" t="s">
        <v>383</v>
      </c>
      <c r="G7" s="104"/>
    </row>
    <row r="8" spans="1:7" x14ac:dyDescent="0.2">
      <c r="A8" s="98">
        <v>4</v>
      </c>
      <c r="B8" s="97" t="s">
        <v>418</v>
      </c>
      <c r="C8" s="99"/>
      <c r="D8" s="109"/>
      <c r="E8" s="109"/>
      <c r="F8" s="98"/>
      <c r="G8" s="98"/>
    </row>
    <row r="9" spans="1:7" s="102" customFormat="1" ht="37.5" x14ac:dyDescent="0.2">
      <c r="A9" s="104" t="s">
        <v>419</v>
      </c>
      <c r="B9" s="101" t="s">
        <v>420</v>
      </c>
      <c r="C9" s="113">
        <v>100</v>
      </c>
      <c r="D9" s="112" t="s">
        <v>397</v>
      </c>
      <c r="E9" s="112" t="s">
        <v>378</v>
      </c>
      <c r="F9" s="104" t="s">
        <v>421</v>
      </c>
      <c r="G9" s="104"/>
    </row>
    <row r="10" spans="1:7" ht="37.5" x14ac:dyDescent="0.2">
      <c r="A10" s="98">
        <v>5</v>
      </c>
      <c r="B10" s="98" t="s">
        <v>396</v>
      </c>
      <c r="C10" s="99">
        <v>1300</v>
      </c>
      <c r="D10" s="99" t="s">
        <v>397</v>
      </c>
      <c r="E10" s="109" t="s">
        <v>378</v>
      </c>
      <c r="F10" s="98" t="s">
        <v>398</v>
      </c>
      <c r="G10" s="98"/>
    </row>
    <row r="11" spans="1:7" x14ac:dyDescent="0.2">
      <c r="A11" s="98">
        <v>6</v>
      </c>
      <c r="B11" s="97" t="s">
        <v>366</v>
      </c>
      <c r="C11" s="99">
        <v>1500</v>
      </c>
      <c r="D11" s="109"/>
      <c r="E11" s="109"/>
      <c r="F11" s="98"/>
      <c r="G11" s="98"/>
    </row>
    <row r="12" spans="1:7" s="102" customFormat="1" ht="37.5" x14ac:dyDescent="0.2">
      <c r="A12" s="104" t="s">
        <v>401</v>
      </c>
      <c r="B12" s="101" t="s">
        <v>372</v>
      </c>
      <c r="C12" s="113"/>
      <c r="D12" s="112" t="s">
        <v>377</v>
      </c>
      <c r="E12" s="112" t="s">
        <v>371</v>
      </c>
      <c r="F12" s="104" t="s">
        <v>381</v>
      </c>
      <c r="G12" s="104"/>
    </row>
    <row r="13" spans="1:7" s="102" customFormat="1" ht="37.5" x14ac:dyDescent="0.2">
      <c r="A13" s="104" t="s">
        <v>422</v>
      </c>
      <c r="B13" s="101" t="s">
        <v>376</v>
      </c>
      <c r="C13" s="113"/>
      <c r="D13" s="112" t="s">
        <v>377</v>
      </c>
      <c r="E13" s="112" t="s">
        <v>379</v>
      </c>
      <c r="F13" s="104" t="s">
        <v>380</v>
      </c>
      <c r="G13" s="104"/>
    </row>
    <row r="14" spans="1:7" s="102" customFormat="1" x14ac:dyDescent="0.2">
      <c r="A14" s="104" t="s">
        <v>423</v>
      </c>
      <c r="B14" s="101" t="s">
        <v>384</v>
      </c>
      <c r="C14" s="113"/>
      <c r="D14" s="112" t="s">
        <v>385</v>
      </c>
      <c r="E14" s="112" t="s">
        <v>386</v>
      </c>
      <c r="F14" s="104" t="s">
        <v>387</v>
      </c>
      <c r="G14" s="104"/>
    </row>
    <row r="15" spans="1:7" s="102" customFormat="1" x14ac:dyDescent="0.2">
      <c r="A15" s="104" t="s">
        <v>424</v>
      </c>
      <c r="B15" s="101" t="s">
        <v>391</v>
      </c>
      <c r="C15" s="113"/>
      <c r="D15" s="112" t="s">
        <v>385</v>
      </c>
      <c r="E15" s="112" t="s">
        <v>392</v>
      </c>
      <c r="F15" s="104" t="s">
        <v>393</v>
      </c>
      <c r="G15" s="104"/>
    </row>
    <row r="16" spans="1:7" s="102" customFormat="1" x14ac:dyDescent="0.2">
      <c r="A16" s="104" t="s">
        <v>425</v>
      </c>
      <c r="B16" s="101" t="s">
        <v>394</v>
      </c>
      <c r="C16" s="113"/>
      <c r="D16" s="112" t="s">
        <v>385</v>
      </c>
      <c r="E16" s="112" t="s">
        <v>378</v>
      </c>
      <c r="F16" s="104" t="s">
        <v>395</v>
      </c>
      <c r="G16" s="104"/>
    </row>
    <row r="17" spans="1:10" x14ac:dyDescent="0.2">
      <c r="A17" s="98">
        <v>7</v>
      </c>
      <c r="B17" s="97" t="s">
        <v>367</v>
      </c>
      <c r="C17" s="99"/>
      <c r="D17" s="110"/>
      <c r="E17" s="110"/>
      <c r="F17" s="103"/>
      <c r="G17" s="98"/>
    </row>
    <row r="18" spans="1:10" s="102" customFormat="1" ht="37.5" x14ac:dyDescent="0.2">
      <c r="A18" s="104" t="s">
        <v>426</v>
      </c>
      <c r="B18" s="101" t="s">
        <v>400</v>
      </c>
      <c r="C18" s="113">
        <v>600</v>
      </c>
      <c r="D18" s="112" t="s">
        <v>397</v>
      </c>
      <c r="E18" s="112" t="s">
        <v>378</v>
      </c>
      <c r="F18" s="104" t="s">
        <v>393</v>
      </c>
      <c r="G18" s="104"/>
    </row>
    <row r="19" spans="1:10" s="106" customFormat="1" ht="37.5" x14ac:dyDescent="0.2">
      <c r="A19" s="97">
        <v>8</v>
      </c>
      <c r="B19" s="97" t="s">
        <v>368</v>
      </c>
      <c r="C19" s="241">
        <v>1500</v>
      </c>
      <c r="D19" s="115"/>
      <c r="E19" s="115"/>
      <c r="F19" s="105"/>
      <c r="G19" s="97"/>
    </row>
    <row r="20" spans="1:10" ht="56.25" x14ac:dyDescent="0.2">
      <c r="A20" s="98">
        <v>9</v>
      </c>
      <c r="B20" s="98" t="s">
        <v>373</v>
      </c>
      <c r="C20" s="99">
        <v>250</v>
      </c>
      <c r="D20" s="109" t="s">
        <v>377</v>
      </c>
      <c r="E20" s="109" t="s">
        <v>374</v>
      </c>
      <c r="F20" s="98" t="s">
        <v>375</v>
      </c>
      <c r="G20" s="98"/>
    </row>
    <row r="21" spans="1:10" ht="37.5" x14ac:dyDescent="0.2">
      <c r="A21" s="97">
        <v>10</v>
      </c>
      <c r="B21" s="98" t="s">
        <v>388</v>
      </c>
      <c r="C21" s="99">
        <v>1300</v>
      </c>
      <c r="D21" s="109" t="s">
        <v>377</v>
      </c>
      <c r="E21" s="109" t="s">
        <v>389</v>
      </c>
      <c r="F21" s="98" t="s">
        <v>390</v>
      </c>
      <c r="G21" s="98"/>
    </row>
    <row r="22" spans="1:10" s="182" customFormat="1" ht="56.25" x14ac:dyDescent="0.2">
      <c r="A22" s="98">
        <v>11</v>
      </c>
      <c r="B22" s="97" t="s">
        <v>403</v>
      </c>
      <c r="C22" s="119">
        <v>4000</v>
      </c>
      <c r="D22" s="109" t="s">
        <v>404</v>
      </c>
      <c r="E22" s="117" t="s">
        <v>405</v>
      </c>
      <c r="F22" s="107" t="s">
        <v>406</v>
      </c>
      <c r="G22" s="108"/>
    </row>
    <row r="23" spans="1:10" s="182" customFormat="1" ht="150" x14ac:dyDescent="0.2">
      <c r="A23" s="97">
        <v>12</v>
      </c>
      <c r="B23" s="97" t="s">
        <v>408</v>
      </c>
      <c r="C23" s="99">
        <v>650</v>
      </c>
      <c r="D23" s="109" t="s">
        <v>404</v>
      </c>
      <c r="E23" s="118" t="s">
        <v>813</v>
      </c>
      <c r="F23" s="98" t="s">
        <v>416</v>
      </c>
      <c r="G23" s="99"/>
    </row>
    <row r="24" spans="1:10" s="182" customFormat="1" ht="37.5" x14ac:dyDescent="0.2">
      <c r="A24" s="98">
        <v>13</v>
      </c>
      <c r="B24" s="122" t="s">
        <v>409</v>
      </c>
      <c r="C24" s="183">
        <v>300</v>
      </c>
      <c r="D24" s="123" t="s">
        <v>407</v>
      </c>
      <c r="E24" s="124" t="s">
        <v>462</v>
      </c>
      <c r="F24" s="98" t="s">
        <v>463</v>
      </c>
      <c r="G24" s="99"/>
    </row>
    <row r="25" spans="1:10" s="190" customFormat="1" ht="37.5" x14ac:dyDescent="0.2">
      <c r="A25" s="122">
        <v>14</v>
      </c>
      <c r="B25" s="122" t="s">
        <v>410</v>
      </c>
      <c r="C25" s="183">
        <v>7000</v>
      </c>
      <c r="D25" s="122"/>
      <c r="E25" s="122"/>
      <c r="F25" s="122"/>
      <c r="G25" s="122"/>
    </row>
    <row r="26" spans="1:10" s="182" customFormat="1" ht="112.5" x14ac:dyDescent="0.2">
      <c r="A26" s="98">
        <v>15</v>
      </c>
      <c r="B26" s="98" t="s">
        <v>411</v>
      </c>
      <c r="C26" s="184">
        <v>1500</v>
      </c>
      <c r="D26" s="98" t="s">
        <v>407</v>
      </c>
      <c r="E26" s="98" t="s">
        <v>412</v>
      </c>
      <c r="F26" s="98" t="s">
        <v>413</v>
      </c>
      <c r="G26" s="98"/>
      <c r="J26" s="185"/>
    </row>
    <row r="27" spans="1:10" s="182" customFormat="1" ht="93.75" x14ac:dyDescent="0.2">
      <c r="A27" s="97">
        <v>16</v>
      </c>
      <c r="B27" s="98" t="s">
        <v>414</v>
      </c>
      <c r="C27" s="184">
        <v>470</v>
      </c>
      <c r="D27" s="98" t="s">
        <v>407</v>
      </c>
      <c r="E27" s="98" t="s">
        <v>457</v>
      </c>
      <c r="F27" s="98" t="s">
        <v>417</v>
      </c>
      <c r="G27" s="98"/>
    </row>
    <row r="28" spans="1:10" ht="56.25" x14ac:dyDescent="0.2">
      <c r="A28" s="98">
        <v>17</v>
      </c>
      <c r="B28" s="97" t="s">
        <v>427</v>
      </c>
      <c r="C28" s="119">
        <v>3000</v>
      </c>
      <c r="D28" s="117" t="s">
        <v>428</v>
      </c>
      <c r="E28" s="117" t="s">
        <v>429</v>
      </c>
      <c r="F28" s="107" t="s">
        <v>430</v>
      </c>
      <c r="G28" s="98"/>
    </row>
    <row r="29" spans="1:10" ht="56.25" x14ac:dyDescent="0.2">
      <c r="A29" s="97">
        <v>18</v>
      </c>
      <c r="B29" s="97" t="s">
        <v>431</v>
      </c>
      <c r="C29" s="186">
        <v>600</v>
      </c>
      <c r="D29" s="187" t="s">
        <v>432</v>
      </c>
      <c r="E29" s="109" t="s">
        <v>433</v>
      </c>
      <c r="F29" s="98" t="s">
        <v>434</v>
      </c>
      <c r="G29" s="98"/>
    </row>
    <row r="30" spans="1:10" ht="56.25" x14ac:dyDescent="0.2">
      <c r="A30" s="98">
        <v>19</v>
      </c>
      <c r="B30" s="97" t="s">
        <v>435</v>
      </c>
      <c r="C30" s="99">
        <v>900</v>
      </c>
      <c r="D30" s="109" t="s">
        <v>436</v>
      </c>
      <c r="E30" s="109" t="s">
        <v>437</v>
      </c>
      <c r="F30" s="98" t="s">
        <v>434</v>
      </c>
      <c r="G30" s="98"/>
    </row>
    <row r="31" spans="1:10" ht="56.25" x14ac:dyDescent="0.2">
      <c r="A31" s="97">
        <v>20</v>
      </c>
      <c r="B31" s="97" t="s">
        <v>438</v>
      </c>
      <c r="C31" s="99">
        <v>700</v>
      </c>
      <c r="D31" s="109" t="s">
        <v>428</v>
      </c>
      <c r="E31" s="109" t="s">
        <v>439</v>
      </c>
      <c r="F31" s="98" t="s">
        <v>434</v>
      </c>
      <c r="G31" s="98"/>
    </row>
    <row r="32" spans="1:10" s="135" customFormat="1" ht="93.75" x14ac:dyDescent="0.2">
      <c r="A32" s="122">
        <v>21</v>
      </c>
      <c r="B32" s="122" t="s">
        <v>440</v>
      </c>
      <c r="C32" s="125">
        <v>1200</v>
      </c>
      <c r="D32" s="123" t="s">
        <v>432</v>
      </c>
      <c r="E32" s="123" t="s">
        <v>441</v>
      </c>
      <c r="F32" s="122" t="s">
        <v>442</v>
      </c>
      <c r="G32" s="122"/>
    </row>
    <row r="33" spans="1:7" ht="93.75" x14ac:dyDescent="0.2">
      <c r="A33" s="97">
        <v>22</v>
      </c>
      <c r="B33" s="97" t="s">
        <v>443</v>
      </c>
      <c r="C33" s="184">
        <v>2000</v>
      </c>
      <c r="D33" s="98" t="s">
        <v>444</v>
      </c>
      <c r="E33" s="98" t="s">
        <v>445</v>
      </c>
      <c r="F33" s="98" t="s">
        <v>446</v>
      </c>
      <c r="G33" s="98"/>
    </row>
    <row r="34" spans="1:7" ht="93.75" x14ac:dyDescent="0.2">
      <c r="A34" s="98">
        <v>23</v>
      </c>
      <c r="B34" s="97" t="s">
        <v>447</v>
      </c>
      <c r="C34" s="184">
        <v>650</v>
      </c>
      <c r="D34" s="98" t="s">
        <v>436</v>
      </c>
      <c r="E34" s="98" t="s">
        <v>448</v>
      </c>
      <c r="F34" s="98" t="s">
        <v>449</v>
      </c>
      <c r="G34" s="98"/>
    </row>
    <row r="35" spans="1:7" ht="56.25" x14ac:dyDescent="0.2">
      <c r="A35" s="97">
        <v>24</v>
      </c>
      <c r="B35" s="98" t="s">
        <v>450</v>
      </c>
      <c r="C35" s="184">
        <v>800</v>
      </c>
      <c r="D35" s="98" t="s">
        <v>436</v>
      </c>
      <c r="E35" s="98" t="s">
        <v>451</v>
      </c>
      <c r="F35" s="98" t="s">
        <v>452</v>
      </c>
      <c r="G35" s="98"/>
    </row>
    <row r="36" spans="1:7" ht="37.5" x14ac:dyDescent="0.2">
      <c r="A36" s="98">
        <v>25</v>
      </c>
      <c r="B36" s="98" t="s">
        <v>460</v>
      </c>
      <c r="C36" s="99">
        <v>1300</v>
      </c>
      <c r="D36" s="109"/>
      <c r="E36" s="109"/>
      <c r="F36" s="98"/>
      <c r="G36" s="98"/>
    </row>
    <row r="37" spans="1:7" ht="37.5" x14ac:dyDescent="0.2">
      <c r="A37" s="97">
        <v>26</v>
      </c>
      <c r="B37" s="98" t="s">
        <v>461</v>
      </c>
      <c r="C37" s="99">
        <v>2000</v>
      </c>
      <c r="D37" s="109"/>
      <c r="E37" s="109"/>
      <c r="F37" s="98"/>
      <c r="G37" s="98"/>
    </row>
    <row r="38" spans="1:7" ht="37.5" x14ac:dyDescent="0.2">
      <c r="A38" s="98">
        <v>27</v>
      </c>
      <c r="B38" s="98" t="s">
        <v>458</v>
      </c>
      <c r="C38" s="99">
        <v>2500</v>
      </c>
      <c r="D38" s="109"/>
      <c r="E38" s="109"/>
      <c r="F38" s="98"/>
      <c r="G38" s="98"/>
    </row>
    <row r="39" spans="1:7" x14ac:dyDescent="0.2">
      <c r="A39" s="97">
        <v>28</v>
      </c>
      <c r="B39" s="98" t="s">
        <v>459</v>
      </c>
      <c r="C39" s="99">
        <v>800</v>
      </c>
      <c r="D39" s="109"/>
      <c r="E39" s="109"/>
      <c r="F39" s="98"/>
      <c r="G39" s="98"/>
    </row>
  </sheetData>
  <mergeCells count="1">
    <mergeCell ref="A1:F1"/>
  </mergeCells>
  <pageMargins left="0" right="0" top="0" bottom="0" header="0.3" footer="0.3"/>
  <pageSetup paperSize="9" scale="55"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zoomScale="57" zoomScaleNormal="57" workbookViewId="0">
      <pane ySplit="2" topLeftCell="A10" activePane="bottomLeft" state="frozen"/>
      <selection pane="bottomLeft" activeCell="E22" sqref="E22"/>
    </sheetView>
  </sheetViews>
  <sheetFormatPr defaultColWidth="9.33203125" defaultRowHeight="18.75" x14ac:dyDescent="0.2"/>
  <cols>
    <col min="1" max="1" width="11.5" style="92" customWidth="1"/>
    <col min="2" max="2" width="89.5" style="92" customWidth="1"/>
    <col min="3" max="3" width="18.83203125" style="100" customWidth="1"/>
    <col min="4" max="4" width="42.1640625" style="120" customWidth="1"/>
    <col min="5" max="5" width="58.6640625" style="120" customWidth="1"/>
    <col min="6" max="6" width="80.6640625" style="92" customWidth="1"/>
    <col min="7" max="7" width="18" style="92" customWidth="1"/>
    <col min="8" max="8" width="18.33203125" style="92" customWidth="1"/>
    <col min="9" max="16384" width="9.33203125" style="92"/>
  </cols>
  <sheetData>
    <row r="1" spans="1:7" x14ac:dyDescent="0.2">
      <c r="A1" s="396" t="s">
        <v>455</v>
      </c>
      <c r="B1" s="396"/>
      <c r="C1" s="396"/>
      <c r="D1" s="396"/>
      <c r="E1" s="396"/>
      <c r="F1" s="396"/>
    </row>
    <row r="2" spans="1:7" s="93" customFormat="1" ht="56.25" x14ac:dyDescent="0.2">
      <c r="A2" s="95" t="s">
        <v>360</v>
      </c>
      <c r="B2" s="95" t="s">
        <v>402</v>
      </c>
      <c r="C2" s="94" t="s">
        <v>363</v>
      </c>
      <c r="D2" s="121" t="s">
        <v>362</v>
      </c>
      <c r="E2" s="121" t="s">
        <v>370</v>
      </c>
      <c r="F2" s="95" t="s">
        <v>454</v>
      </c>
      <c r="G2" s="96" t="s">
        <v>456</v>
      </c>
    </row>
    <row r="3" spans="1:7" s="93" customFormat="1" x14ac:dyDescent="0.2">
      <c r="A3" s="95"/>
      <c r="B3" s="95" t="s">
        <v>464</v>
      </c>
      <c r="C3" s="94">
        <f>SUM(C4:C39)</f>
        <v>40620</v>
      </c>
      <c r="D3" s="94">
        <f t="shared" ref="D3:F3" si="0">SUM(D4:D39)</f>
        <v>0</v>
      </c>
      <c r="E3" s="94">
        <f t="shared" si="0"/>
        <v>0</v>
      </c>
      <c r="F3" s="94">
        <f t="shared" si="0"/>
        <v>0</v>
      </c>
      <c r="G3" s="96"/>
    </row>
    <row r="4" spans="1:7" ht="56.25" x14ac:dyDescent="0.2">
      <c r="A4" s="98">
        <v>1</v>
      </c>
      <c r="B4" s="97" t="s">
        <v>369</v>
      </c>
      <c r="C4" s="108">
        <v>2000</v>
      </c>
      <c r="D4" s="99" t="s">
        <v>397</v>
      </c>
      <c r="E4" s="109" t="s">
        <v>453</v>
      </c>
      <c r="F4" s="103"/>
      <c r="G4" s="98"/>
    </row>
    <row r="5" spans="1:7" ht="37.5" x14ac:dyDescent="0.2">
      <c r="A5" s="98">
        <v>2</v>
      </c>
      <c r="B5" s="97" t="s">
        <v>364</v>
      </c>
      <c r="C5" s="108">
        <v>1500</v>
      </c>
      <c r="D5" s="109" t="s">
        <v>377</v>
      </c>
      <c r="E5" s="110"/>
      <c r="F5" s="103"/>
      <c r="G5" s="98"/>
    </row>
    <row r="6" spans="1:7" x14ac:dyDescent="0.2">
      <c r="A6" s="98">
        <v>3</v>
      </c>
      <c r="B6" s="97" t="s">
        <v>365</v>
      </c>
      <c r="C6" s="108"/>
      <c r="D6" s="110"/>
      <c r="E6" s="110"/>
      <c r="F6" s="103"/>
      <c r="G6" s="98"/>
    </row>
    <row r="7" spans="1:7" s="102" customFormat="1" ht="19.5" x14ac:dyDescent="0.2">
      <c r="A7" s="104" t="s">
        <v>399</v>
      </c>
      <c r="B7" s="101" t="s">
        <v>382</v>
      </c>
      <c r="C7" s="111">
        <v>200</v>
      </c>
      <c r="D7" s="112" t="s">
        <v>377</v>
      </c>
      <c r="E7" s="112" t="s">
        <v>378</v>
      </c>
      <c r="F7" s="104" t="s">
        <v>383</v>
      </c>
      <c r="G7" s="104"/>
    </row>
    <row r="8" spans="1:7" x14ac:dyDescent="0.2">
      <c r="A8" s="98">
        <v>4</v>
      </c>
      <c r="B8" s="97" t="s">
        <v>418</v>
      </c>
      <c r="C8" s="108"/>
      <c r="D8" s="109"/>
      <c r="E8" s="109"/>
      <c r="F8" s="98"/>
      <c r="G8" s="98"/>
    </row>
    <row r="9" spans="1:7" s="102" customFormat="1" ht="19.5" x14ac:dyDescent="0.2">
      <c r="A9" s="104" t="s">
        <v>419</v>
      </c>
      <c r="B9" s="101" t="s">
        <v>420</v>
      </c>
      <c r="C9" s="111">
        <v>100</v>
      </c>
      <c r="D9" s="112" t="s">
        <v>397</v>
      </c>
      <c r="E9" s="112" t="s">
        <v>378</v>
      </c>
      <c r="F9" s="104" t="s">
        <v>421</v>
      </c>
      <c r="G9" s="104"/>
    </row>
    <row r="10" spans="1:7" x14ac:dyDescent="0.2">
      <c r="A10" s="98">
        <v>5</v>
      </c>
      <c r="B10" s="98" t="s">
        <v>396</v>
      </c>
      <c r="C10" s="99">
        <v>1300</v>
      </c>
      <c r="D10" s="99" t="s">
        <v>397</v>
      </c>
      <c r="E10" s="109" t="s">
        <v>378</v>
      </c>
      <c r="F10" s="98" t="s">
        <v>398</v>
      </c>
      <c r="G10" s="98"/>
    </row>
    <row r="11" spans="1:7" x14ac:dyDescent="0.2">
      <c r="A11" s="98">
        <v>6</v>
      </c>
      <c r="B11" s="97" t="s">
        <v>366</v>
      </c>
      <c r="C11" s="99">
        <v>1500</v>
      </c>
      <c r="D11" s="109"/>
      <c r="E11" s="109"/>
      <c r="F11" s="98"/>
      <c r="G11" s="98"/>
    </row>
    <row r="12" spans="1:7" s="102" customFormat="1" x14ac:dyDescent="0.2">
      <c r="A12" s="104" t="s">
        <v>401</v>
      </c>
      <c r="B12" s="101" t="s">
        <v>372</v>
      </c>
      <c r="C12" s="113"/>
      <c r="D12" s="112" t="s">
        <v>377</v>
      </c>
      <c r="E12" s="112" t="s">
        <v>371</v>
      </c>
      <c r="F12" s="104" t="s">
        <v>381</v>
      </c>
      <c r="G12" s="104"/>
    </row>
    <row r="13" spans="1:7" s="131" customFormat="1" ht="37.5" x14ac:dyDescent="0.2">
      <c r="A13" s="128" t="s">
        <v>422</v>
      </c>
      <c r="B13" s="128" t="s">
        <v>376</v>
      </c>
      <c r="C13" s="129"/>
      <c r="D13" s="130" t="s">
        <v>377</v>
      </c>
      <c r="E13" s="130" t="s">
        <v>379</v>
      </c>
      <c r="F13" s="128" t="s">
        <v>380</v>
      </c>
      <c r="G13" s="128"/>
    </row>
    <row r="14" spans="1:7" s="131" customFormat="1" ht="19.5" x14ac:dyDescent="0.2">
      <c r="A14" s="128" t="s">
        <v>423</v>
      </c>
      <c r="B14" s="128" t="s">
        <v>384</v>
      </c>
      <c r="C14" s="129"/>
      <c r="D14" s="130" t="s">
        <v>385</v>
      </c>
      <c r="E14" s="130" t="s">
        <v>386</v>
      </c>
      <c r="F14" s="128" t="s">
        <v>387</v>
      </c>
      <c r="G14" s="128"/>
    </row>
    <row r="15" spans="1:7" s="131" customFormat="1" ht="19.5" x14ac:dyDescent="0.2">
      <c r="A15" s="128" t="s">
        <v>424</v>
      </c>
      <c r="B15" s="128" t="s">
        <v>391</v>
      </c>
      <c r="C15" s="129"/>
      <c r="D15" s="130" t="s">
        <v>385</v>
      </c>
      <c r="E15" s="130" t="s">
        <v>392</v>
      </c>
      <c r="F15" s="128" t="s">
        <v>393</v>
      </c>
      <c r="G15" s="128"/>
    </row>
    <row r="16" spans="1:7" s="131" customFormat="1" ht="19.5" x14ac:dyDescent="0.2">
      <c r="A16" s="128" t="s">
        <v>425</v>
      </c>
      <c r="B16" s="128" t="s">
        <v>394</v>
      </c>
      <c r="C16" s="129"/>
      <c r="D16" s="130" t="s">
        <v>385</v>
      </c>
      <c r="E16" s="130" t="s">
        <v>378</v>
      </c>
      <c r="F16" s="128" t="s">
        <v>395</v>
      </c>
      <c r="G16" s="128"/>
    </row>
    <row r="17" spans="1:10" s="135" customFormat="1" x14ac:dyDescent="0.2">
      <c r="A17" s="122">
        <v>7</v>
      </c>
      <c r="B17" s="122" t="s">
        <v>367</v>
      </c>
      <c r="C17" s="132"/>
      <c r="D17" s="133"/>
      <c r="E17" s="133"/>
      <c r="F17" s="134"/>
      <c r="G17" s="122"/>
    </row>
    <row r="18" spans="1:10" s="102" customFormat="1" x14ac:dyDescent="0.2">
      <c r="A18" s="104" t="s">
        <v>426</v>
      </c>
      <c r="B18" s="101" t="s">
        <v>400</v>
      </c>
      <c r="C18" s="113">
        <v>600</v>
      </c>
      <c r="D18" s="112" t="s">
        <v>397</v>
      </c>
      <c r="E18" s="112" t="s">
        <v>378</v>
      </c>
      <c r="F18" s="104" t="s">
        <v>393</v>
      </c>
      <c r="G18" s="104"/>
    </row>
    <row r="19" spans="1:10" s="106" customFormat="1" ht="37.5" x14ac:dyDescent="0.2">
      <c r="A19" s="97">
        <v>8</v>
      </c>
      <c r="B19" s="97" t="s">
        <v>368</v>
      </c>
      <c r="C19" s="114">
        <v>1500</v>
      </c>
      <c r="D19" s="115"/>
      <c r="E19" s="115"/>
      <c r="F19" s="105"/>
      <c r="G19" s="97"/>
    </row>
    <row r="20" spans="1:10" ht="56.25" x14ac:dyDescent="0.2">
      <c r="A20" s="98">
        <v>9</v>
      </c>
      <c r="B20" s="98" t="s">
        <v>373</v>
      </c>
      <c r="C20" s="99">
        <v>250</v>
      </c>
      <c r="D20" s="109" t="s">
        <v>377</v>
      </c>
      <c r="E20" s="109" t="s">
        <v>374</v>
      </c>
      <c r="F20" s="98" t="s">
        <v>375</v>
      </c>
      <c r="G20" s="98"/>
    </row>
    <row r="21" spans="1:10" ht="37.5" x14ac:dyDescent="0.2">
      <c r="A21" s="97">
        <v>10</v>
      </c>
      <c r="B21" s="98" t="s">
        <v>388</v>
      </c>
      <c r="C21" s="99">
        <v>1300</v>
      </c>
      <c r="D21" s="109" t="s">
        <v>377</v>
      </c>
      <c r="E21" s="109" t="s">
        <v>389</v>
      </c>
      <c r="F21" s="98" t="s">
        <v>390</v>
      </c>
      <c r="G21" s="98"/>
    </row>
    <row r="22" spans="1:10" ht="56.25" x14ac:dyDescent="0.2">
      <c r="A22" s="98">
        <v>11</v>
      </c>
      <c r="B22" s="97" t="s">
        <v>403</v>
      </c>
      <c r="C22" s="116">
        <v>4000</v>
      </c>
      <c r="D22" s="109" t="s">
        <v>404</v>
      </c>
      <c r="E22" s="117" t="s">
        <v>405</v>
      </c>
      <c r="F22" s="107" t="s">
        <v>406</v>
      </c>
      <c r="G22" s="108"/>
    </row>
    <row r="23" spans="1:10" ht="150" x14ac:dyDescent="0.2">
      <c r="A23" s="97">
        <v>12</v>
      </c>
      <c r="B23" s="97" t="s">
        <v>408</v>
      </c>
      <c r="C23" s="99">
        <v>650</v>
      </c>
      <c r="D23" s="109" t="s">
        <v>404</v>
      </c>
      <c r="E23" s="118" t="s">
        <v>415</v>
      </c>
      <c r="F23" s="98" t="s">
        <v>416</v>
      </c>
      <c r="G23" s="99"/>
    </row>
    <row r="24" spans="1:10" ht="37.5" x14ac:dyDescent="0.2">
      <c r="A24" s="98">
        <v>13</v>
      </c>
      <c r="B24" s="122" t="s">
        <v>409</v>
      </c>
      <c r="C24" s="125">
        <v>300</v>
      </c>
      <c r="D24" s="123" t="s">
        <v>407</v>
      </c>
      <c r="E24" s="123" t="s">
        <v>462</v>
      </c>
      <c r="F24" s="98" t="s">
        <v>463</v>
      </c>
      <c r="G24" s="99"/>
    </row>
    <row r="25" spans="1:10" ht="37.5" x14ac:dyDescent="0.2">
      <c r="A25" s="97">
        <v>14</v>
      </c>
      <c r="B25" s="98" t="s">
        <v>410</v>
      </c>
      <c r="C25" s="99">
        <v>7000</v>
      </c>
      <c r="D25" s="98"/>
      <c r="E25" s="98"/>
      <c r="F25" s="98"/>
      <c r="G25" s="98"/>
    </row>
    <row r="26" spans="1:10" ht="133.5" customHeight="1" x14ac:dyDescent="0.2">
      <c r="A26" s="98">
        <v>15</v>
      </c>
      <c r="B26" s="98" t="s">
        <v>411</v>
      </c>
      <c r="C26" s="99">
        <v>1500</v>
      </c>
      <c r="D26" s="98" t="s">
        <v>407</v>
      </c>
      <c r="E26" s="98" t="s">
        <v>412</v>
      </c>
      <c r="F26" s="98" t="s">
        <v>413</v>
      </c>
      <c r="G26" s="98"/>
      <c r="J26" s="120"/>
    </row>
    <row r="27" spans="1:10" ht="93.75" x14ac:dyDescent="0.2">
      <c r="A27" s="97">
        <v>16</v>
      </c>
      <c r="B27" s="98" t="s">
        <v>414</v>
      </c>
      <c r="C27" s="99">
        <v>470</v>
      </c>
      <c r="D27" s="98" t="s">
        <v>407</v>
      </c>
      <c r="E27" s="98" t="s">
        <v>457</v>
      </c>
      <c r="F27" s="98" t="s">
        <v>417</v>
      </c>
      <c r="G27" s="98"/>
    </row>
    <row r="28" spans="1:10" ht="56.25" x14ac:dyDescent="0.2">
      <c r="A28" s="98">
        <v>17</v>
      </c>
      <c r="B28" s="97" t="s">
        <v>427</v>
      </c>
      <c r="C28" s="119">
        <v>3000</v>
      </c>
      <c r="D28" s="117" t="s">
        <v>428</v>
      </c>
      <c r="E28" s="117" t="s">
        <v>429</v>
      </c>
      <c r="F28" s="107" t="s">
        <v>430</v>
      </c>
      <c r="G28" s="98"/>
    </row>
    <row r="29" spans="1:10" ht="56.25" x14ac:dyDescent="0.2">
      <c r="A29" s="97">
        <v>18</v>
      </c>
      <c r="B29" s="97" t="s">
        <v>431</v>
      </c>
      <c r="C29" s="126">
        <v>600</v>
      </c>
      <c r="D29" s="127" t="s">
        <v>432</v>
      </c>
      <c r="E29" s="109" t="s">
        <v>433</v>
      </c>
      <c r="F29" s="98" t="s">
        <v>434</v>
      </c>
      <c r="G29" s="98"/>
    </row>
    <row r="30" spans="1:10" ht="56.25" x14ac:dyDescent="0.2">
      <c r="A30" s="98">
        <v>19</v>
      </c>
      <c r="B30" s="97" t="s">
        <v>435</v>
      </c>
      <c r="C30" s="99">
        <v>900</v>
      </c>
      <c r="D30" s="109" t="s">
        <v>436</v>
      </c>
      <c r="E30" s="109" t="s">
        <v>437</v>
      </c>
      <c r="F30" s="98" t="s">
        <v>434</v>
      </c>
      <c r="G30" s="98"/>
    </row>
    <row r="31" spans="1:10" ht="56.25" x14ac:dyDescent="0.2">
      <c r="A31" s="97">
        <v>20</v>
      </c>
      <c r="B31" s="97" t="s">
        <v>438</v>
      </c>
      <c r="C31" s="99">
        <v>700</v>
      </c>
      <c r="D31" s="109" t="s">
        <v>428</v>
      </c>
      <c r="E31" s="109" t="s">
        <v>439</v>
      </c>
      <c r="F31" s="98" t="s">
        <v>434</v>
      </c>
      <c r="G31" s="98"/>
    </row>
    <row r="32" spans="1:10" ht="75" x14ac:dyDescent="0.2">
      <c r="A32" s="98">
        <v>21</v>
      </c>
      <c r="B32" s="97" t="s">
        <v>440</v>
      </c>
      <c r="C32" s="99">
        <v>1200</v>
      </c>
      <c r="D32" s="109" t="s">
        <v>432</v>
      </c>
      <c r="E32" s="109" t="s">
        <v>441</v>
      </c>
      <c r="F32" s="98" t="s">
        <v>442</v>
      </c>
      <c r="G32" s="98"/>
    </row>
    <row r="33" spans="1:7" ht="122.25" customHeight="1" x14ac:dyDescent="0.2">
      <c r="A33" s="97">
        <v>22</v>
      </c>
      <c r="B33" s="97" t="s">
        <v>443</v>
      </c>
      <c r="C33" s="99">
        <v>2000</v>
      </c>
      <c r="D33" s="98" t="s">
        <v>444</v>
      </c>
      <c r="E33" s="98" t="s">
        <v>445</v>
      </c>
      <c r="F33" s="98" t="s">
        <v>446</v>
      </c>
      <c r="G33" s="98"/>
    </row>
    <row r="34" spans="1:7" ht="110.25" customHeight="1" x14ac:dyDescent="0.2">
      <c r="A34" s="98">
        <v>23</v>
      </c>
      <c r="B34" s="97" t="s">
        <v>447</v>
      </c>
      <c r="C34" s="99">
        <v>650</v>
      </c>
      <c r="D34" s="98" t="s">
        <v>436</v>
      </c>
      <c r="E34" s="98" t="s">
        <v>448</v>
      </c>
      <c r="F34" s="98" t="s">
        <v>449</v>
      </c>
      <c r="G34" s="98"/>
    </row>
    <row r="35" spans="1:7" ht="74.25" customHeight="1" x14ac:dyDescent="0.2">
      <c r="A35" s="97">
        <v>24</v>
      </c>
      <c r="B35" s="98" t="s">
        <v>450</v>
      </c>
      <c r="C35" s="99">
        <v>800</v>
      </c>
      <c r="D35" s="98" t="s">
        <v>436</v>
      </c>
      <c r="E35" s="98" t="s">
        <v>451</v>
      </c>
      <c r="F35" s="98" t="s">
        <v>452</v>
      </c>
      <c r="G35" s="98"/>
    </row>
    <row r="36" spans="1:7" ht="37.5" x14ac:dyDescent="0.2">
      <c r="A36" s="98">
        <v>25</v>
      </c>
      <c r="B36" s="98" t="s">
        <v>460</v>
      </c>
      <c r="C36" s="99">
        <v>1300</v>
      </c>
      <c r="D36" s="109"/>
      <c r="E36" s="109"/>
      <c r="F36" s="98"/>
      <c r="G36" s="98"/>
    </row>
    <row r="37" spans="1:7" ht="42.75" customHeight="1" x14ac:dyDescent="0.2">
      <c r="A37" s="97">
        <v>26</v>
      </c>
      <c r="B37" s="98" t="s">
        <v>461</v>
      </c>
      <c r="C37" s="99">
        <v>2000</v>
      </c>
      <c r="D37" s="109"/>
      <c r="E37" s="109"/>
      <c r="F37" s="98"/>
      <c r="G37" s="98"/>
    </row>
    <row r="38" spans="1:7" ht="37.5" x14ac:dyDescent="0.2">
      <c r="A38" s="98">
        <v>27</v>
      </c>
      <c r="B38" s="98" t="s">
        <v>458</v>
      </c>
      <c r="C38" s="99">
        <v>2500</v>
      </c>
      <c r="D38" s="109"/>
      <c r="E38" s="109"/>
      <c r="F38" s="98"/>
      <c r="G38" s="98"/>
    </row>
    <row r="39" spans="1:7" x14ac:dyDescent="0.2">
      <c r="A39" s="97">
        <v>28</v>
      </c>
      <c r="B39" s="98" t="s">
        <v>459</v>
      </c>
      <c r="C39" s="99">
        <v>800</v>
      </c>
      <c r="D39" s="109"/>
      <c r="E39" s="109"/>
      <c r="F39" s="98"/>
      <c r="G39" s="98"/>
    </row>
  </sheetData>
  <mergeCells count="1">
    <mergeCell ref="A1:F1"/>
  </mergeCells>
  <pageMargins left="0.43307086614173201" right="0.15748031496063" top="0.39370078740157499" bottom="0.39370078740157499" header="0.31496062992126" footer="0.31496062992126"/>
  <pageSetup paperSize="9" scale="5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opLeftCell="A4" workbookViewId="0">
      <selection activeCell="A20" sqref="A20:XFD20"/>
    </sheetView>
  </sheetViews>
  <sheetFormatPr defaultColWidth="8.83203125" defaultRowHeight="12.75" x14ac:dyDescent="0.2"/>
  <cols>
    <col min="1" max="1" width="8.83203125" style="85"/>
    <col min="2" max="2" width="47" style="85" customWidth="1"/>
    <col min="3" max="3" width="19.1640625" style="85" customWidth="1"/>
    <col min="4" max="4" width="19.33203125" style="85" customWidth="1"/>
    <col min="5" max="5" width="11.33203125" style="85" bestFit="1" customWidth="1"/>
    <col min="6" max="16384" width="8.83203125" style="85"/>
  </cols>
  <sheetData>
    <row r="1" spans="1:6" ht="66.75" thickBot="1" x14ac:dyDescent="0.25">
      <c r="A1" s="83" t="s">
        <v>148</v>
      </c>
      <c r="B1" s="84" t="s">
        <v>149</v>
      </c>
      <c r="C1" s="84" t="s">
        <v>141</v>
      </c>
      <c r="D1" s="84" t="s">
        <v>144</v>
      </c>
      <c r="E1" s="84" t="s">
        <v>142</v>
      </c>
      <c r="F1" s="84" t="s">
        <v>150</v>
      </c>
    </row>
    <row r="6" spans="1:6" ht="50.25" thickBot="1" x14ac:dyDescent="0.25">
      <c r="A6" s="86">
        <v>6</v>
      </c>
      <c r="B6" s="87" t="s">
        <v>152</v>
      </c>
      <c r="C6" s="88" t="s">
        <v>153</v>
      </c>
      <c r="D6" s="88" t="s">
        <v>154</v>
      </c>
      <c r="E6" s="88">
        <v>120</v>
      </c>
      <c r="F6" s="88">
        <v>2026</v>
      </c>
    </row>
    <row r="16" spans="1:6" ht="33.75" thickBot="1" x14ac:dyDescent="0.25">
      <c r="A16" s="86">
        <v>17</v>
      </c>
      <c r="B16" s="87" t="s">
        <v>155</v>
      </c>
      <c r="C16" s="88"/>
      <c r="D16" s="88" t="s">
        <v>156</v>
      </c>
      <c r="E16" s="89">
        <v>1200</v>
      </c>
      <c r="F16" s="88">
        <v>2028</v>
      </c>
    </row>
    <row r="20" spans="1:6" ht="53.25" thickBot="1" x14ac:dyDescent="0.25">
      <c r="A20" s="86">
        <v>21</v>
      </c>
      <c r="B20" s="87" t="s">
        <v>157</v>
      </c>
      <c r="C20" s="88" t="s">
        <v>151</v>
      </c>
      <c r="D20" s="88" t="s">
        <v>361</v>
      </c>
      <c r="E20" s="89">
        <v>5000</v>
      </c>
      <c r="F20" s="88">
        <v>2028</v>
      </c>
    </row>
    <row r="21" spans="1:6" ht="53.25" thickBot="1" x14ac:dyDescent="0.25">
      <c r="A21" s="86">
        <v>22</v>
      </c>
      <c r="B21" s="87" t="s">
        <v>158</v>
      </c>
      <c r="C21" s="88" t="s">
        <v>153</v>
      </c>
      <c r="D21" s="88" t="s">
        <v>361</v>
      </c>
      <c r="E21" s="89">
        <v>2500</v>
      </c>
      <c r="F21" s="88">
        <v>2029</v>
      </c>
    </row>
    <row r="25" spans="1:6" ht="33.75" thickBot="1" x14ac:dyDescent="0.25">
      <c r="A25" s="86">
        <v>26</v>
      </c>
      <c r="B25" s="87" t="s">
        <v>159</v>
      </c>
      <c r="C25" s="88" t="s">
        <v>160</v>
      </c>
      <c r="D25" s="88" t="s">
        <v>161</v>
      </c>
      <c r="E25" s="89">
        <v>4000</v>
      </c>
      <c r="F25" s="88">
        <v>2028</v>
      </c>
    </row>
    <row r="26" spans="1:6" ht="33.75" thickBot="1" x14ac:dyDescent="0.25">
      <c r="A26" s="86">
        <v>27</v>
      </c>
      <c r="B26" s="87" t="s">
        <v>162</v>
      </c>
      <c r="C26" s="88" t="s">
        <v>153</v>
      </c>
      <c r="D26" s="88" t="s">
        <v>163</v>
      </c>
      <c r="E26" s="89">
        <v>10000</v>
      </c>
      <c r="F26" s="88">
        <v>2030</v>
      </c>
    </row>
    <row r="32" spans="1:6" x14ac:dyDescent="0.2">
      <c r="E32" s="90">
        <f>SUM(E6:E29)</f>
        <v>22820</v>
      </c>
    </row>
    <row r="33" spans="5:5" x14ac:dyDescent="0.2">
      <c r="E33" s="90" t="e">
        <f>#REF!</f>
        <v>#REF!</v>
      </c>
    </row>
    <row r="34" spans="5:5" x14ac:dyDescent="0.2">
      <c r="E34" s="90">
        <f>'yênthịnh cu'!D55*1000</f>
        <v>0</v>
      </c>
    </row>
    <row r="35" spans="5:5" x14ac:dyDescent="0.2">
      <c r="E35" s="90">
        <v>100000</v>
      </c>
    </row>
    <row r="36" spans="5:5" x14ac:dyDescent="0.2">
      <c r="E36" s="91" t="e">
        <f>SUM(E32:E35)</f>
        <v>#REF!</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79"/>
  <sheetViews>
    <sheetView topLeftCell="A55" workbookViewId="0">
      <selection activeCell="A10" sqref="A10:E10"/>
    </sheetView>
  </sheetViews>
  <sheetFormatPr defaultColWidth="8.83203125" defaultRowHeight="12.75" x14ac:dyDescent="0.2"/>
  <cols>
    <col min="1" max="1" width="6.1640625" style="57" customWidth="1"/>
    <col min="2" max="2" width="54.6640625" style="57" customWidth="1"/>
    <col min="3" max="3" width="24.6640625" style="57" customWidth="1"/>
    <col min="4" max="4" width="11.6640625" style="57" customWidth="1"/>
    <col min="5" max="5" width="68.6640625" style="57" customWidth="1"/>
    <col min="6" max="6" width="29.6640625" style="57" customWidth="1"/>
    <col min="7" max="7" width="46.6640625" style="57" customWidth="1"/>
    <col min="8" max="8" width="34" style="57" customWidth="1"/>
    <col min="9" max="9" width="14.83203125" style="57" customWidth="1"/>
    <col min="10" max="16384" width="8.83203125" style="57"/>
  </cols>
  <sheetData>
    <row r="2" spans="1:9" s="56" customFormat="1" ht="15.75" x14ac:dyDescent="0.2">
      <c r="A2" s="399" t="s">
        <v>342</v>
      </c>
      <c r="B2" s="399"/>
      <c r="C2" s="399"/>
      <c r="D2" s="399"/>
      <c r="E2" s="399"/>
      <c r="F2" s="399"/>
      <c r="G2" s="399"/>
      <c r="H2" s="399"/>
      <c r="I2" s="399"/>
    </row>
    <row r="3" spans="1:9" s="56" customFormat="1" ht="15.75" x14ac:dyDescent="0.2">
      <c r="A3" s="400"/>
      <c r="B3" s="400"/>
      <c r="C3" s="400"/>
      <c r="D3" s="400"/>
      <c r="E3" s="400"/>
      <c r="F3" s="400"/>
      <c r="G3" s="400"/>
      <c r="H3" s="400"/>
      <c r="I3" s="400"/>
    </row>
    <row r="4" spans="1:9" x14ac:dyDescent="0.2">
      <c r="A4" s="397" t="s">
        <v>148</v>
      </c>
      <c r="B4" s="397" t="s">
        <v>166</v>
      </c>
      <c r="C4" s="397" t="s">
        <v>141</v>
      </c>
      <c r="D4" s="401" t="s">
        <v>167</v>
      </c>
      <c r="E4" s="397" t="s">
        <v>143</v>
      </c>
      <c r="F4" s="397" t="s">
        <v>144</v>
      </c>
      <c r="G4" s="397" t="s">
        <v>145</v>
      </c>
      <c r="H4" s="397" t="s">
        <v>168</v>
      </c>
      <c r="I4" s="397" t="s">
        <v>146</v>
      </c>
    </row>
    <row r="5" spans="1:9" x14ac:dyDescent="0.2">
      <c r="A5" s="398"/>
      <c r="B5" s="398"/>
      <c r="C5" s="398"/>
      <c r="D5" s="402"/>
      <c r="E5" s="398"/>
      <c r="F5" s="398"/>
      <c r="G5" s="398"/>
      <c r="H5" s="398"/>
      <c r="I5" s="398"/>
    </row>
    <row r="6" spans="1:9" ht="15.75" x14ac:dyDescent="0.2">
      <c r="A6" s="58" t="s">
        <v>169</v>
      </c>
      <c r="B6" s="75" t="s">
        <v>343</v>
      </c>
      <c r="C6" s="58"/>
      <c r="D6" s="59"/>
      <c r="E6" s="58"/>
      <c r="F6" s="58"/>
      <c r="G6" s="58"/>
      <c r="H6" s="58"/>
      <c r="I6" s="58"/>
    </row>
    <row r="10" spans="1:9" s="78" customFormat="1" ht="31.5" x14ac:dyDescent="0.25">
      <c r="A10" s="60">
        <v>4</v>
      </c>
      <c r="B10" s="80" t="s">
        <v>346</v>
      </c>
      <c r="C10" s="76" t="s">
        <v>344</v>
      </c>
      <c r="D10" s="77">
        <v>5</v>
      </c>
      <c r="E10" s="77" t="s">
        <v>347</v>
      </c>
      <c r="F10" s="77"/>
      <c r="G10" s="77"/>
      <c r="H10" s="77"/>
      <c r="I10" s="77"/>
    </row>
    <row r="11" spans="1:9" s="78" customFormat="1" ht="63" x14ac:dyDescent="0.25">
      <c r="A11" s="60">
        <v>5</v>
      </c>
      <c r="B11" s="76" t="s">
        <v>348</v>
      </c>
      <c r="C11" s="76" t="s">
        <v>349</v>
      </c>
      <c r="D11" s="77">
        <v>30</v>
      </c>
      <c r="E11" s="77" t="s">
        <v>350</v>
      </c>
      <c r="F11" s="77"/>
      <c r="G11" s="77" t="s">
        <v>351</v>
      </c>
      <c r="H11" s="79" t="s">
        <v>345</v>
      </c>
      <c r="I11" s="77"/>
    </row>
    <row r="12" spans="1:9" s="74" customFormat="1" ht="15.75" x14ac:dyDescent="0.25">
      <c r="A12" s="60" t="s">
        <v>352</v>
      </c>
      <c r="B12" s="81" t="s">
        <v>353</v>
      </c>
      <c r="C12" s="81"/>
      <c r="D12" s="60"/>
      <c r="E12" s="60"/>
      <c r="F12" s="60"/>
      <c r="G12" s="60"/>
      <c r="H12" s="55"/>
      <c r="I12" s="60"/>
    </row>
    <row r="13" spans="1:9" s="78" customFormat="1" ht="15.75" x14ac:dyDescent="0.25">
      <c r="A13" s="60"/>
      <c r="B13" s="76"/>
      <c r="C13" s="76"/>
      <c r="D13" s="77"/>
      <c r="E13" s="77"/>
      <c r="F13" s="77"/>
      <c r="G13" s="77"/>
      <c r="H13" s="79"/>
      <c r="I13" s="77"/>
    </row>
    <row r="14" spans="1:9" s="78" customFormat="1" ht="15.75" x14ac:dyDescent="0.25">
      <c r="A14" s="60"/>
      <c r="B14" s="76"/>
      <c r="C14" s="76"/>
      <c r="D14" s="77"/>
      <c r="E14" s="77"/>
      <c r="F14" s="77"/>
      <c r="G14" s="77"/>
      <c r="H14" s="79"/>
      <c r="I14" s="77"/>
    </row>
    <row r="15" spans="1:9" s="78" customFormat="1" ht="15.75" x14ac:dyDescent="0.25">
      <c r="A15" s="60"/>
      <c r="B15" s="76"/>
      <c r="C15" s="76"/>
      <c r="D15" s="77"/>
      <c r="E15" s="77"/>
      <c r="F15" s="77"/>
      <c r="G15" s="77"/>
      <c r="H15" s="79"/>
      <c r="I15" s="77"/>
    </row>
    <row r="16" spans="1:9" s="78" customFormat="1" ht="15.75" x14ac:dyDescent="0.25">
      <c r="A16" s="60"/>
      <c r="B16" s="76"/>
      <c r="C16" s="76"/>
      <c r="D16" s="77"/>
      <c r="E16" s="77"/>
      <c r="F16" s="77"/>
      <c r="G16" s="77"/>
      <c r="H16" s="79"/>
      <c r="I16" s="77"/>
    </row>
    <row r="17" spans="1:9" s="78" customFormat="1" ht="15.75" x14ac:dyDescent="0.25">
      <c r="A17" s="60"/>
      <c r="B17" s="76"/>
      <c r="C17" s="76"/>
      <c r="D17" s="77"/>
      <c r="E17" s="77"/>
      <c r="F17" s="77"/>
      <c r="G17" s="77"/>
      <c r="H17" s="79"/>
      <c r="I17" s="77"/>
    </row>
    <row r="18" spans="1:9" s="78" customFormat="1" ht="15.75" x14ac:dyDescent="0.25">
      <c r="A18" s="60"/>
      <c r="B18" s="76"/>
      <c r="C18" s="76"/>
      <c r="D18" s="77"/>
      <c r="E18" s="77"/>
      <c r="F18" s="77"/>
      <c r="G18" s="77"/>
      <c r="H18" s="79"/>
      <c r="I18" s="77"/>
    </row>
    <row r="19" spans="1:9" s="78" customFormat="1" ht="15.75" x14ac:dyDescent="0.25">
      <c r="A19" s="60"/>
      <c r="B19" s="76"/>
      <c r="C19" s="76"/>
      <c r="D19" s="77"/>
      <c r="E19" s="77"/>
      <c r="F19" s="77"/>
      <c r="G19" s="77"/>
      <c r="H19" s="79"/>
      <c r="I19" s="77"/>
    </row>
    <row r="20" spans="1:9" s="78" customFormat="1" ht="15.75" x14ac:dyDescent="0.25">
      <c r="A20" s="60"/>
      <c r="B20" s="76"/>
      <c r="C20" s="76"/>
      <c r="D20" s="77"/>
      <c r="E20" s="77"/>
      <c r="F20" s="77"/>
      <c r="G20" s="77"/>
      <c r="H20" s="79"/>
      <c r="I20" s="77"/>
    </row>
    <row r="21" spans="1:9" s="78" customFormat="1" ht="15.75" x14ac:dyDescent="0.25">
      <c r="A21" s="60"/>
      <c r="B21" s="76"/>
      <c r="C21" s="76"/>
      <c r="D21" s="77"/>
      <c r="E21" s="77"/>
      <c r="F21" s="77"/>
      <c r="G21" s="77"/>
      <c r="H21" s="79"/>
      <c r="I21" s="77"/>
    </row>
    <row r="22" spans="1:9" s="78" customFormat="1" ht="15.75" x14ac:dyDescent="0.25">
      <c r="A22" s="60"/>
      <c r="B22" s="76"/>
      <c r="C22" s="76"/>
      <c r="D22" s="77"/>
      <c r="E22" s="77"/>
      <c r="F22" s="77"/>
      <c r="G22" s="77"/>
      <c r="H22" s="79"/>
      <c r="I22" s="77"/>
    </row>
    <row r="23" spans="1:9" s="78" customFormat="1" ht="15.75" x14ac:dyDescent="0.25">
      <c r="A23" s="60"/>
      <c r="B23" s="76"/>
      <c r="C23" s="76"/>
      <c r="D23" s="77"/>
      <c r="E23" s="77"/>
      <c r="F23" s="77"/>
      <c r="G23" s="77"/>
      <c r="H23" s="79"/>
      <c r="I23" s="77"/>
    </row>
    <row r="24" spans="1:9" s="78" customFormat="1" ht="15.75" x14ac:dyDescent="0.25">
      <c r="A24" s="60"/>
      <c r="B24" s="76"/>
      <c r="C24" s="76"/>
      <c r="D24" s="77"/>
      <c r="E24" s="77"/>
      <c r="F24" s="77"/>
      <c r="G24" s="77"/>
      <c r="H24" s="79"/>
      <c r="I24" s="77"/>
    </row>
    <row r="25" spans="1:9" s="78" customFormat="1" ht="15.75" x14ac:dyDescent="0.25">
      <c r="A25" s="60"/>
      <c r="B25" s="76"/>
      <c r="C25" s="76"/>
      <c r="D25" s="77"/>
      <c r="E25" s="77"/>
      <c r="F25" s="77"/>
      <c r="G25" s="77"/>
      <c r="H25" s="79"/>
      <c r="I25" s="77"/>
    </row>
    <row r="26" spans="1:9" s="78" customFormat="1" ht="15.75" x14ac:dyDescent="0.25">
      <c r="A26" s="60"/>
      <c r="B26" s="76"/>
      <c r="C26" s="76"/>
      <c r="D26" s="77"/>
      <c r="E26" s="77"/>
      <c r="F26" s="77"/>
      <c r="G26" s="77"/>
      <c r="H26" s="79"/>
      <c r="I26" s="77"/>
    </row>
    <row r="27" spans="1:9" s="78" customFormat="1" ht="15.75" x14ac:dyDescent="0.25">
      <c r="A27" s="60"/>
      <c r="B27" s="76"/>
      <c r="C27" s="76"/>
      <c r="D27" s="77"/>
      <c r="E27" s="77"/>
      <c r="F27" s="77"/>
      <c r="G27" s="77"/>
      <c r="H27" s="79"/>
      <c r="I27" s="77"/>
    </row>
    <row r="28" spans="1:9" s="78" customFormat="1" ht="15.75" x14ac:dyDescent="0.25">
      <c r="A28" s="60"/>
      <c r="B28" s="60"/>
      <c r="C28" s="77"/>
      <c r="D28" s="77"/>
      <c r="E28" s="77"/>
      <c r="F28" s="77"/>
      <c r="G28" s="77"/>
      <c r="H28" s="77"/>
      <c r="I28" s="77"/>
    </row>
    <row r="29" spans="1:9" ht="15.75" x14ac:dyDescent="0.2">
      <c r="A29" s="60"/>
      <c r="B29" s="60"/>
      <c r="C29" s="62"/>
      <c r="D29" s="62"/>
      <c r="E29" s="62"/>
      <c r="F29" s="62"/>
      <c r="G29" s="62"/>
      <c r="H29" s="62"/>
      <c r="I29" s="62"/>
    </row>
    <row r="30" spans="1:9" ht="15.75" x14ac:dyDescent="0.2">
      <c r="A30" s="60"/>
      <c r="B30" s="60"/>
      <c r="C30" s="62"/>
      <c r="D30" s="62"/>
      <c r="E30" s="62"/>
      <c r="F30" s="62"/>
      <c r="G30" s="62"/>
      <c r="H30" s="62"/>
      <c r="I30" s="62"/>
    </row>
    <row r="31" spans="1:9" ht="15.75" x14ac:dyDescent="0.2">
      <c r="A31" s="60"/>
      <c r="B31" s="60"/>
      <c r="C31" s="62"/>
      <c r="D31" s="62"/>
      <c r="E31" s="62"/>
      <c r="F31" s="62"/>
      <c r="G31" s="62"/>
      <c r="H31" s="62"/>
      <c r="I31" s="62"/>
    </row>
    <row r="32" spans="1:9" s="63" customFormat="1" ht="38.25" x14ac:dyDescent="0.25">
      <c r="A32" s="62">
        <v>2</v>
      </c>
      <c r="B32" s="62" t="s">
        <v>170</v>
      </c>
      <c r="C32" s="62" t="s">
        <v>171</v>
      </c>
      <c r="D32" s="62">
        <v>0.5</v>
      </c>
      <c r="E32" s="62" t="s">
        <v>172</v>
      </c>
      <c r="F32" s="62" t="s">
        <v>173</v>
      </c>
      <c r="G32" s="62" t="s">
        <v>174</v>
      </c>
      <c r="H32" s="62"/>
      <c r="I32" s="62"/>
    </row>
    <row r="33" spans="1:9" s="63" customFormat="1" ht="38.25" x14ac:dyDescent="0.25">
      <c r="A33" s="62">
        <v>3</v>
      </c>
      <c r="B33" s="62" t="s">
        <v>175</v>
      </c>
      <c r="C33" s="62" t="s">
        <v>171</v>
      </c>
      <c r="D33" s="62">
        <v>0.7</v>
      </c>
      <c r="E33" s="62" t="s">
        <v>172</v>
      </c>
      <c r="F33" s="62" t="s">
        <v>176</v>
      </c>
      <c r="G33" s="62" t="s">
        <v>177</v>
      </c>
      <c r="H33" s="62"/>
      <c r="I33" s="62"/>
    </row>
    <row r="34" spans="1:9" s="63" customFormat="1" ht="38.25" x14ac:dyDescent="0.25">
      <c r="A34" s="62">
        <v>4</v>
      </c>
      <c r="B34" s="62" t="s">
        <v>307</v>
      </c>
      <c r="C34" s="62" t="s">
        <v>179</v>
      </c>
      <c r="D34" s="64">
        <v>1</v>
      </c>
      <c r="E34" s="62" t="s">
        <v>308</v>
      </c>
      <c r="F34" s="62" t="s">
        <v>309</v>
      </c>
      <c r="G34" s="68" t="s">
        <v>310</v>
      </c>
      <c r="H34" s="62" t="s">
        <v>306</v>
      </c>
      <c r="I34" s="62"/>
    </row>
    <row r="35" spans="1:9" s="63" customFormat="1" ht="38.25" x14ac:dyDescent="0.25">
      <c r="A35" s="62">
        <v>5</v>
      </c>
      <c r="B35" s="62" t="s">
        <v>178</v>
      </c>
      <c r="C35" s="62" t="s">
        <v>179</v>
      </c>
      <c r="D35" s="64">
        <v>0.3</v>
      </c>
      <c r="E35" s="62" t="s">
        <v>180</v>
      </c>
      <c r="F35" s="62" t="s">
        <v>181</v>
      </c>
      <c r="G35" s="62" t="s">
        <v>182</v>
      </c>
      <c r="H35" s="62"/>
      <c r="I35" s="62"/>
    </row>
    <row r="36" spans="1:9" s="63" customFormat="1" ht="38.25" x14ac:dyDescent="0.25">
      <c r="A36" s="62">
        <v>6</v>
      </c>
      <c r="B36" s="62" t="s">
        <v>183</v>
      </c>
      <c r="C36" s="62" t="s">
        <v>184</v>
      </c>
      <c r="D36" s="62">
        <v>0.2</v>
      </c>
      <c r="E36" s="62" t="s">
        <v>172</v>
      </c>
      <c r="F36" s="62" t="s">
        <v>185</v>
      </c>
      <c r="G36" s="62" t="s">
        <v>186</v>
      </c>
      <c r="H36" s="62"/>
      <c r="I36" s="62"/>
    </row>
    <row r="37" spans="1:9" s="63" customFormat="1" ht="38.25" x14ac:dyDescent="0.25">
      <c r="A37" s="62">
        <v>7</v>
      </c>
      <c r="B37" s="62" t="s">
        <v>311</v>
      </c>
      <c r="C37" s="62" t="s">
        <v>193</v>
      </c>
      <c r="D37" s="64">
        <v>2</v>
      </c>
      <c r="E37" s="62" t="s">
        <v>312</v>
      </c>
      <c r="F37" s="62" t="s">
        <v>313</v>
      </c>
      <c r="G37" s="62" t="s">
        <v>314</v>
      </c>
      <c r="H37" s="62" t="s">
        <v>306</v>
      </c>
      <c r="I37" s="62"/>
    </row>
    <row r="38" spans="1:9" s="63" customFormat="1" ht="38.25" x14ac:dyDescent="0.25">
      <c r="A38" s="62">
        <v>8</v>
      </c>
      <c r="B38" s="62" t="s">
        <v>187</v>
      </c>
      <c r="C38" s="62" t="s">
        <v>188</v>
      </c>
      <c r="D38" s="62">
        <v>0.5</v>
      </c>
      <c r="E38" s="62" t="s">
        <v>189</v>
      </c>
      <c r="F38" s="62" t="s">
        <v>190</v>
      </c>
      <c r="G38" s="62" t="s">
        <v>191</v>
      </c>
      <c r="H38" s="62"/>
      <c r="I38" s="62"/>
    </row>
    <row r="39" spans="1:9" s="63" customFormat="1" ht="38.25" x14ac:dyDescent="0.25">
      <c r="A39" s="62">
        <v>9</v>
      </c>
      <c r="B39" s="62" t="s">
        <v>192</v>
      </c>
      <c r="C39" s="62" t="s">
        <v>193</v>
      </c>
      <c r="D39" s="62">
        <v>0.8</v>
      </c>
      <c r="E39" s="62" t="s">
        <v>189</v>
      </c>
      <c r="F39" s="62" t="s">
        <v>194</v>
      </c>
      <c r="G39" s="62" t="s">
        <v>195</v>
      </c>
      <c r="H39" s="62"/>
      <c r="I39" s="62"/>
    </row>
    <row r="40" spans="1:9" s="63" customFormat="1" ht="38.25" x14ac:dyDescent="0.25">
      <c r="A40" s="62">
        <v>10</v>
      </c>
      <c r="B40" s="62" t="s">
        <v>196</v>
      </c>
      <c r="C40" s="62" t="s">
        <v>193</v>
      </c>
      <c r="D40" s="62">
        <v>0.7</v>
      </c>
      <c r="E40" s="62" t="s">
        <v>189</v>
      </c>
      <c r="F40" s="62" t="s">
        <v>197</v>
      </c>
      <c r="G40" s="62" t="s">
        <v>195</v>
      </c>
      <c r="H40" s="62"/>
      <c r="I40" s="62"/>
    </row>
    <row r="41" spans="1:9" s="63" customFormat="1" ht="38.25" x14ac:dyDescent="0.25">
      <c r="A41" s="62">
        <v>11</v>
      </c>
      <c r="B41" s="62" t="s">
        <v>327</v>
      </c>
      <c r="C41" s="62" t="s">
        <v>199</v>
      </c>
      <c r="D41" s="64">
        <v>1</v>
      </c>
      <c r="E41" s="62" t="s">
        <v>328</v>
      </c>
      <c r="F41" s="62" t="s">
        <v>329</v>
      </c>
      <c r="G41" s="62" t="s">
        <v>330</v>
      </c>
      <c r="H41" s="62" t="s">
        <v>306</v>
      </c>
      <c r="I41" s="62"/>
    </row>
    <row r="42" spans="1:9" s="63" customFormat="1" ht="38.25" x14ac:dyDescent="0.25">
      <c r="A42" s="62">
        <v>12</v>
      </c>
      <c r="B42" s="62" t="s">
        <v>198</v>
      </c>
      <c r="C42" s="62" t="s">
        <v>199</v>
      </c>
      <c r="D42" s="64">
        <v>0.3</v>
      </c>
      <c r="E42" s="62" t="s">
        <v>200</v>
      </c>
      <c r="F42" s="62" t="s">
        <v>201</v>
      </c>
      <c r="G42" s="62" t="s">
        <v>202</v>
      </c>
      <c r="H42" s="62"/>
      <c r="I42" s="62"/>
    </row>
    <row r="43" spans="1:9" s="63" customFormat="1" ht="38.25" x14ac:dyDescent="0.25">
      <c r="A43" s="62">
        <v>13</v>
      </c>
      <c r="B43" s="62" t="s">
        <v>203</v>
      </c>
      <c r="C43" s="62" t="s">
        <v>204</v>
      </c>
      <c r="D43" s="62">
        <v>0.9</v>
      </c>
      <c r="E43" s="62" t="s">
        <v>205</v>
      </c>
      <c r="F43" s="62" t="s">
        <v>206</v>
      </c>
      <c r="G43" s="62" t="s">
        <v>207</v>
      </c>
      <c r="H43" s="62"/>
      <c r="I43" s="62"/>
    </row>
    <row r="44" spans="1:9" s="63" customFormat="1" ht="38.25" x14ac:dyDescent="0.25">
      <c r="A44" s="62">
        <v>14</v>
      </c>
      <c r="B44" s="62" t="s">
        <v>208</v>
      </c>
      <c r="C44" s="62" t="s">
        <v>204</v>
      </c>
      <c r="D44" s="62">
        <v>0.9</v>
      </c>
      <c r="E44" s="62" t="s">
        <v>205</v>
      </c>
      <c r="F44" s="62" t="s">
        <v>206</v>
      </c>
      <c r="G44" s="62" t="s">
        <v>207</v>
      </c>
      <c r="H44" s="62"/>
      <c r="I44" s="62"/>
    </row>
    <row r="45" spans="1:9" s="63" customFormat="1" ht="38.25" x14ac:dyDescent="0.25">
      <c r="A45" s="62">
        <v>15</v>
      </c>
      <c r="B45" s="62" t="s">
        <v>209</v>
      </c>
      <c r="C45" s="62" t="s">
        <v>210</v>
      </c>
      <c r="D45" s="62">
        <v>0.8</v>
      </c>
      <c r="E45" s="62" t="s">
        <v>211</v>
      </c>
      <c r="F45" s="62" t="s">
        <v>212</v>
      </c>
      <c r="G45" s="62" t="s">
        <v>213</v>
      </c>
      <c r="H45" s="62"/>
      <c r="I45" s="62"/>
    </row>
    <row r="46" spans="1:9" s="63" customFormat="1" ht="38.25" x14ac:dyDescent="0.25">
      <c r="A46" s="62">
        <v>16</v>
      </c>
      <c r="B46" s="62" t="s">
        <v>354</v>
      </c>
      <c r="C46" s="62" t="s">
        <v>355</v>
      </c>
      <c r="D46" s="64">
        <v>2</v>
      </c>
      <c r="E46" s="62" t="s">
        <v>356</v>
      </c>
      <c r="F46" s="62" t="s">
        <v>357</v>
      </c>
      <c r="G46" s="62" t="s">
        <v>358</v>
      </c>
      <c r="H46" s="62"/>
      <c r="I46" s="62"/>
    </row>
    <row r="47" spans="1:9" s="63" customFormat="1" ht="38.25" x14ac:dyDescent="0.25">
      <c r="A47" s="62">
        <v>17</v>
      </c>
      <c r="B47" s="62" t="s">
        <v>338</v>
      </c>
      <c r="C47" s="62" t="s">
        <v>339</v>
      </c>
      <c r="D47" s="62">
        <v>1</v>
      </c>
      <c r="E47" s="62" t="s">
        <v>328</v>
      </c>
      <c r="F47" s="62" t="s">
        <v>340</v>
      </c>
      <c r="G47" s="62" t="s">
        <v>341</v>
      </c>
      <c r="H47" s="62" t="s">
        <v>306</v>
      </c>
      <c r="I47" s="62"/>
    </row>
    <row r="48" spans="1:9" s="63" customFormat="1" ht="38.25" x14ac:dyDescent="0.25">
      <c r="A48" s="62">
        <v>18</v>
      </c>
      <c r="B48" s="62" t="s">
        <v>315</v>
      </c>
      <c r="C48" s="62" t="s">
        <v>268</v>
      </c>
      <c r="D48" s="64">
        <v>1</v>
      </c>
      <c r="E48" s="62" t="s">
        <v>316</v>
      </c>
      <c r="F48" s="62" t="s">
        <v>317</v>
      </c>
      <c r="G48" s="62" t="s">
        <v>318</v>
      </c>
      <c r="H48" s="62" t="s">
        <v>306</v>
      </c>
      <c r="I48" s="62"/>
    </row>
    <row r="49" spans="1:9" s="63" customFormat="1" ht="38.25" x14ac:dyDescent="0.25">
      <c r="A49" s="62">
        <v>19</v>
      </c>
      <c r="B49" s="62" t="s">
        <v>319</v>
      </c>
      <c r="C49" s="62" t="s">
        <v>231</v>
      </c>
      <c r="D49" s="64">
        <v>1.5</v>
      </c>
      <c r="E49" s="62" t="s">
        <v>316</v>
      </c>
      <c r="F49" s="62" t="s">
        <v>320</v>
      </c>
      <c r="G49" s="62" t="s">
        <v>321</v>
      </c>
      <c r="H49" s="62" t="s">
        <v>306</v>
      </c>
      <c r="I49" s="62"/>
    </row>
    <row r="50" spans="1:9" s="63" customFormat="1" ht="38.25" x14ac:dyDescent="0.25">
      <c r="A50" s="62">
        <v>20</v>
      </c>
      <c r="B50" s="62" t="s">
        <v>214</v>
      </c>
      <c r="C50" s="62" t="s">
        <v>215</v>
      </c>
      <c r="D50" s="65">
        <v>0.35</v>
      </c>
      <c r="E50" s="62" t="s">
        <v>189</v>
      </c>
      <c r="F50" s="62" t="s">
        <v>216</v>
      </c>
      <c r="G50" s="62" t="s">
        <v>217</v>
      </c>
      <c r="H50" s="62"/>
      <c r="I50" s="62"/>
    </row>
    <row r="51" spans="1:9" s="63" customFormat="1" ht="38.25" x14ac:dyDescent="0.25">
      <c r="A51" s="62">
        <v>21</v>
      </c>
      <c r="B51" s="62" t="s">
        <v>322</v>
      </c>
      <c r="C51" s="62" t="s">
        <v>219</v>
      </c>
      <c r="D51" s="71">
        <v>2</v>
      </c>
      <c r="E51" s="62" t="s">
        <v>323</v>
      </c>
      <c r="F51" s="62" t="s">
        <v>324</v>
      </c>
      <c r="G51" s="62" t="s">
        <v>325</v>
      </c>
      <c r="H51" s="62" t="s">
        <v>306</v>
      </c>
      <c r="I51" s="62"/>
    </row>
    <row r="52" spans="1:9" s="63" customFormat="1" ht="38.25" x14ac:dyDescent="0.25">
      <c r="A52" s="62">
        <v>22</v>
      </c>
      <c r="B52" s="62" t="s">
        <v>218</v>
      </c>
      <c r="C52" s="62" t="s">
        <v>219</v>
      </c>
      <c r="D52" s="66">
        <v>1</v>
      </c>
      <c r="E52" s="62" t="s">
        <v>220</v>
      </c>
      <c r="F52" s="62" t="s">
        <v>221</v>
      </c>
      <c r="G52" s="62" t="s">
        <v>222</v>
      </c>
      <c r="H52" s="62"/>
      <c r="I52" s="62"/>
    </row>
    <row r="53" spans="1:9" s="63" customFormat="1" ht="38.25" x14ac:dyDescent="0.25">
      <c r="A53" s="62">
        <v>23</v>
      </c>
      <c r="B53" s="68" t="s">
        <v>223</v>
      </c>
      <c r="C53" s="62" t="s">
        <v>215</v>
      </c>
      <c r="D53" s="67">
        <v>0.45</v>
      </c>
      <c r="E53" s="68" t="s">
        <v>224</v>
      </c>
      <c r="F53" s="68" t="s">
        <v>225</v>
      </c>
      <c r="G53" s="68" t="s">
        <v>226</v>
      </c>
      <c r="H53" s="62"/>
      <c r="I53" s="62"/>
    </row>
    <row r="54" spans="1:9" s="63" customFormat="1" ht="38.25" x14ac:dyDescent="0.25">
      <c r="A54" s="62">
        <v>24</v>
      </c>
      <c r="B54" s="62" t="s">
        <v>331</v>
      </c>
      <c r="C54" s="62" t="s">
        <v>332</v>
      </c>
      <c r="D54" s="62">
        <v>1</v>
      </c>
      <c r="E54" s="62" t="s">
        <v>328</v>
      </c>
      <c r="F54" s="62" t="s">
        <v>333</v>
      </c>
      <c r="G54" s="62" t="s">
        <v>334</v>
      </c>
      <c r="H54" s="62" t="s">
        <v>306</v>
      </c>
      <c r="I54" s="62"/>
    </row>
    <row r="55" spans="1:9" s="63" customFormat="1" ht="38.25" x14ac:dyDescent="0.25">
      <c r="A55" s="62">
        <v>25</v>
      </c>
      <c r="B55" s="62" t="s">
        <v>227</v>
      </c>
      <c r="C55" s="62" t="s">
        <v>219</v>
      </c>
      <c r="D55" s="64">
        <v>0.3</v>
      </c>
      <c r="E55" s="62" t="s">
        <v>172</v>
      </c>
      <c r="F55" s="62" t="s">
        <v>228</v>
      </c>
      <c r="G55" s="62" t="s">
        <v>229</v>
      </c>
      <c r="H55" s="62"/>
      <c r="I55" s="62"/>
    </row>
    <row r="56" spans="1:9" s="63" customFormat="1" ht="38.25" x14ac:dyDescent="0.25">
      <c r="A56" s="62">
        <v>26</v>
      </c>
      <c r="B56" s="62" t="s">
        <v>335</v>
      </c>
      <c r="C56" s="62" t="s">
        <v>204</v>
      </c>
      <c r="D56" s="62">
        <v>1.5</v>
      </c>
      <c r="E56" s="62" t="s">
        <v>328</v>
      </c>
      <c r="F56" s="62" t="s">
        <v>336</v>
      </c>
      <c r="G56" s="62" t="s">
        <v>337</v>
      </c>
      <c r="H56" s="62"/>
      <c r="I56" s="62"/>
    </row>
    <row r="57" spans="1:9" s="63" customFormat="1" ht="38.25" x14ac:dyDescent="0.25">
      <c r="A57" s="62">
        <v>27</v>
      </c>
      <c r="B57" s="62" t="s">
        <v>230</v>
      </c>
      <c r="C57" s="62" t="s">
        <v>231</v>
      </c>
      <c r="D57" s="66">
        <v>0.3</v>
      </c>
      <c r="E57" s="62" t="s">
        <v>232</v>
      </c>
      <c r="F57" s="62" t="s">
        <v>233</v>
      </c>
      <c r="G57" s="62" t="s">
        <v>234</v>
      </c>
      <c r="H57" s="62"/>
      <c r="I57" s="62"/>
    </row>
    <row r="58" spans="1:9" s="63" customFormat="1" ht="38.25" x14ac:dyDescent="0.25">
      <c r="A58" s="62">
        <v>28</v>
      </c>
      <c r="B58" s="62" t="s">
        <v>235</v>
      </c>
      <c r="C58" s="62" t="s">
        <v>231</v>
      </c>
      <c r="D58" s="66">
        <v>0.2</v>
      </c>
      <c r="E58" s="62" t="s">
        <v>236</v>
      </c>
      <c r="F58" s="62" t="s">
        <v>237</v>
      </c>
      <c r="G58" s="62" t="s">
        <v>238</v>
      </c>
      <c r="H58" s="62"/>
      <c r="I58" s="62"/>
    </row>
    <row r="59" spans="1:9" s="63" customFormat="1" ht="38.25" x14ac:dyDescent="0.25">
      <c r="A59" s="62">
        <v>29</v>
      </c>
      <c r="B59" s="62" t="s">
        <v>239</v>
      </c>
      <c r="C59" s="62" t="s">
        <v>231</v>
      </c>
      <c r="D59" s="66">
        <v>0.4</v>
      </c>
      <c r="E59" s="62" t="s">
        <v>240</v>
      </c>
      <c r="F59" s="62" t="s">
        <v>241</v>
      </c>
      <c r="G59" s="62" t="s">
        <v>242</v>
      </c>
      <c r="H59" s="62"/>
      <c r="I59" s="62"/>
    </row>
    <row r="60" spans="1:9" ht="15.75" x14ac:dyDescent="0.2">
      <c r="A60" s="82" t="s">
        <v>352</v>
      </c>
      <c r="B60" s="82" t="s">
        <v>359</v>
      </c>
      <c r="C60" s="62"/>
      <c r="D60" s="62"/>
      <c r="E60" s="62"/>
      <c r="F60" s="62"/>
      <c r="G60" s="62"/>
      <c r="H60" s="62"/>
      <c r="I60" s="62"/>
    </row>
    <row r="61" spans="1:9" s="63" customFormat="1" ht="38.25" x14ac:dyDescent="0.25">
      <c r="A61" s="62">
        <v>1</v>
      </c>
      <c r="B61" s="62" t="s">
        <v>243</v>
      </c>
      <c r="C61" s="62" t="s">
        <v>179</v>
      </c>
      <c r="D61" s="62">
        <v>0.01</v>
      </c>
      <c r="E61" s="62" t="s">
        <v>244</v>
      </c>
      <c r="F61" s="62" t="s">
        <v>245</v>
      </c>
      <c r="G61" s="62" t="s">
        <v>246</v>
      </c>
      <c r="H61" s="62"/>
      <c r="I61" s="62"/>
    </row>
    <row r="62" spans="1:9" s="63" customFormat="1" ht="38.25" x14ac:dyDescent="0.25">
      <c r="A62" s="62">
        <v>2</v>
      </c>
      <c r="B62" s="62" t="s">
        <v>247</v>
      </c>
      <c r="C62" s="62" t="s">
        <v>248</v>
      </c>
      <c r="D62" s="65">
        <v>0.15</v>
      </c>
      <c r="E62" s="62" t="s">
        <v>249</v>
      </c>
      <c r="F62" s="62" t="s">
        <v>250</v>
      </c>
      <c r="G62" s="62" t="s">
        <v>182</v>
      </c>
      <c r="H62" s="62"/>
      <c r="I62" s="62"/>
    </row>
    <row r="63" spans="1:9" s="63" customFormat="1" ht="38.25" x14ac:dyDescent="0.25">
      <c r="A63" s="62">
        <v>3</v>
      </c>
      <c r="B63" s="62" t="s">
        <v>251</v>
      </c>
      <c r="C63" s="62" t="s">
        <v>248</v>
      </c>
      <c r="D63" s="65">
        <v>7.0000000000000007E-2</v>
      </c>
      <c r="E63" s="62" t="s">
        <v>252</v>
      </c>
      <c r="F63" s="62" t="s">
        <v>253</v>
      </c>
      <c r="G63" s="62" t="s">
        <v>254</v>
      </c>
      <c r="H63" s="62"/>
      <c r="I63" s="62"/>
    </row>
    <row r="64" spans="1:9" s="63" customFormat="1" ht="38.25" x14ac:dyDescent="0.25">
      <c r="A64" s="62">
        <v>4</v>
      </c>
      <c r="B64" s="62" t="s">
        <v>255</v>
      </c>
      <c r="C64" s="62" t="s">
        <v>256</v>
      </c>
      <c r="D64" s="65">
        <v>0.08</v>
      </c>
      <c r="E64" s="62" t="s">
        <v>180</v>
      </c>
      <c r="F64" s="62" t="s">
        <v>257</v>
      </c>
      <c r="G64" s="62" t="s">
        <v>182</v>
      </c>
      <c r="H64" s="62"/>
      <c r="I64" s="62"/>
    </row>
    <row r="65" spans="1:9" s="63" customFormat="1" ht="38.25" x14ac:dyDescent="0.25">
      <c r="A65" s="62">
        <v>5</v>
      </c>
      <c r="B65" s="62" t="s">
        <v>258</v>
      </c>
      <c r="C65" s="62" t="s">
        <v>256</v>
      </c>
      <c r="D65" s="65">
        <v>0.08</v>
      </c>
      <c r="E65" s="62" t="s">
        <v>180</v>
      </c>
      <c r="F65" s="62" t="s">
        <v>257</v>
      </c>
      <c r="G65" s="62" t="s">
        <v>182</v>
      </c>
      <c r="H65" s="62"/>
      <c r="I65" s="62"/>
    </row>
    <row r="66" spans="1:9" s="63" customFormat="1" ht="38.25" x14ac:dyDescent="0.25">
      <c r="A66" s="62">
        <v>6</v>
      </c>
      <c r="B66" s="62" t="s">
        <v>259</v>
      </c>
      <c r="C66" s="62" t="s">
        <v>260</v>
      </c>
      <c r="D66" s="62">
        <v>0.18</v>
      </c>
      <c r="E66" s="62" t="s">
        <v>261</v>
      </c>
      <c r="F66" s="62" t="s">
        <v>262</v>
      </c>
      <c r="G66" s="62" t="s">
        <v>263</v>
      </c>
      <c r="H66" s="62"/>
      <c r="I66" s="62"/>
    </row>
    <row r="67" spans="1:9" s="63" customFormat="1" ht="38.25" x14ac:dyDescent="0.25">
      <c r="A67" s="62">
        <v>7</v>
      </c>
      <c r="B67" s="62" t="s">
        <v>264</v>
      </c>
      <c r="C67" s="62" t="s">
        <v>193</v>
      </c>
      <c r="D67" s="62">
        <v>0.1</v>
      </c>
      <c r="E67" s="62" t="s">
        <v>261</v>
      </c>
      <c r="F67" s="62" t="s">
        <v>265</v>
      </c>
      <c r="G67" s="62" t="s">
        <v>266</v>
      </c>
      <c r="H67" s="62"/>
      <c r="I67" s="62"/>
    </row>
    <row r="68" spans="1:9" s="63" customFormat="1" ht="38.25" x14ac:dyDescent="0.25">
      <c r="A68" s="62">
        <v>8</v>
      </c>
      <c r="B68" s="62" t="s">
        <v>278</v>
      </c>
      <c r="C68" s="62" t="s">
        <v>204</v>
      </c>
      <c r="D68" s="62">
        <v>0.4</v>
      </c>
      <c r="E68" s="62" t="s">
        <v>279</v>
      </c>
      <c r="F68" s="62" t="s">
        <v>280</v>
      </c>
      <c r="G68" s="62" t="s">
        <v>281</v>
      </c>
      <c r="H68" s="62"/>
      <c r="I68" s="62"/>
    </row>
    <row r="69" spans="1:9" s="63" customFormat="1" ht="38.25" x14ac:dyDescent="0.25">
      <c r="A69" s="62">
        <v>9</v>
      </c>
      <c r="B69" s="62" t="s">
        <v>282</v>
      </c>
      <c r="C69" s="62" t="s">
        <v>204</v>
      </c>
      <c r="D69" s="62">
        <v>0.5</v>
      </c>
      <c r="E69" s="62" t="s">
        <v>279</v>
      </c>
      <c r="F69" s="62" t="s">
        <v>283</v>
      </c>
      <c r="G69" s="62" t="s">
        <v>284</v>
      </c>
      <c r="H69" s="62"/>
      <c r="I69" s="62"/>
    </row>
    <row r="70" spans="1:9" s="63" customFormat="1" ht="38.25" x14ac:dyDescent="0.25">
      <c r="A70" s="62">
        <v>10</v>
      </c>
      <c r="B70" s="62" t="s">
        <v>285</v>
      </c>
      <c r="C70" s="62" t="s">
        <v>204</v>
      </c>
      <c r="D70" s="62">
        <v>0.3</v>
      </c>
      <c r="E70" s="62" t="s">
        <v>279</v>
      </c>
      <c r="F70" s="62" t="s">
        <v>280</v>
      </c>
      <c r="G70" s="62" t="s">
        <v>284</v>
      </c>
      <c r="H70" s="62"/>
      <c r="I70" s="62"/>
    </row>
    <row r="71" spans="1:9" s="63" customFormat="1" ht="38.25" x14ac:dyDescent="0.25">
      <c r="A71" s="62">
        <v>11</v>
      </c>
      <c r="B71" s="62" t="s">
        <v>267</v>
      </c>
      <c r="C71" s="62" t="s">
        <v>268</v>
      </c>
      <c r="D71" s="66">
        <v>0.1</v>
      </c>
      <c r="E71" s="62" t="s">
        <v>269</v>
      </c>
      <c r="F71" s="62" t="s">
        <v>270</v>
      </c>
      <c r="G71" s="62" t="s">
        <v>271</v>
      </c>
      <c r="H71" s="62"/>
      <c r="I71" s="62"/>
    </row>
    <row r="72" spans="1:9" s="63" customFormat="1" ht="38.25" x14ac:dyDescent="0.25">
      <c r="A72" s="62">
        <v>12</v>
      </c>
      <c r="B72" s="62" t="s">
        <v>286</v>
      </c>
      <c r="C72" s="62" t="s">
        <v>231</v>
      </c>
      <c r="D72" s="66">
        <v>0.8</v>
      </c>
      <c r="E72" s="62" t="s">
        <v>287</v>
      </c>
      <c r="F72" s="62" t="s">
        <v>288</v>
      </c>
      <c r="G72" s="62" t="s">
        <v>289</v>
      </c>
      <c r="H72" s="62"/>
      <c r="I72" s="62"/>
    </row>
    <row r="73" spans="1:9" s="63" customFormat="1" ht="38.25" x14ac:dyDescent="0.25">
      <c r="A73" s="62">
        <v>13</v>
      </c>
      <c r="B73" s="62" t="s">
        <v>290</v>
      </c>
      <c r="C73" s="62" t="s">
        <v>231</v>
      </c>
      <c r="D73" s="66">
        <v>0.8</v>
      </c>
      <c r="E73" s="62" t="s">
        <v>287</v>
      </c>
      <c r="F73" s="62" t="s">
        <v>288</v>
      </c>
      <c r="G73" s="62" t="s">
        <v>289</v>
      </c>
      <c r="H73" s="62"/>
      <c r="I73" s="62"/>
    </row>
    <row r="74" spans="1:9" s="63" customFormat="1" ht="38.25" x14ac:dyDescent="0.25">
      <c r="A74" s="62">
        <v>14</v>
      </c>
      <c r="B74" s="62" t="s">
        <v>291</v>
      </c>
      <c r="C74" s="62" t="s">
        <v>219</v>
      </c>
      <c r="D74" s="70">
        <v>7.0000000000000007E-2</v>
      </c>
      <c r="E74" s="62" t="s">
        <v>292</v>
      </c>
      <c r="F74" s="62" t="s">
        <v>293</v>
      </c>
      <c r="G74" s="62" t="s">
        <v>294</v>
      </c>
      <c r="H74" s="62"/>
      <c r="I74" s="62"/>
    </row>
    <row r="75" spans="1:9" s="63" customFormat="1" ht="38.25" x14ac:dyDescent="0.25">
      <c r="A75" s="62">
        <v>15</v>
      </c>
      <c r="B75" s="62" t="s">
        <v>295</v>
      </c>
      <c r="C75" s="62" t="s">
        <v>215</v>
      </c>
      <c r="D75" s="66">
        <v>0.05</v>
      </c>
      <c r="E75" s="62" t="s">
        <v>292</v>
      </c>
      <c r="F75" s="62" t="s">
        <v>296</v>
      </c>
      <c r="G75" s="62" t="s">
        <v>294</v>
      </c>
      <c r="H75" s="62"/>
      <c r="I75" s="62"/>
    </row>
    <row r="76" spans="1:9" ht="38.25" x14ac:dyDescent="0.2">
      <c r="A76" s="62">
        <v>16</v>
      </c>
      <c r="B76" s="62" t="s">
        <v>272</v>
      </c>
      <c r="C76" s="62" t="s">
        <v>273</v>
      </c>
      <c r="D76" s="62">
        <v>0.7</v>
      </c>
      <c r="E76" s="62" t="s">
        <v>261</v>
      </c>
      <c r="F76" s="62" t="s">
        <v>274</v>
      </c>
      <c r="G76" s="62" t="s">
        <v>229</v>
      </c>
      <c r="H76" s="62"/>
      <c r="I76" s="62"/>
    </row>
    <row r="77" spans="1:9" s="63" customFormat="1" ht="38.25" x14ac:dyDescent="0.25">
      <c r="A77" s="62">
        <v>17</v>
      </c>
      <c r="B77" s="62" t="s">
        <v>275</v>
      </c>
      <c r="C77" s="62" t="s">
        <v>273</v>
      </c>
      <c r="D77" s="62">
        <v>0.3</v>
      </c>
      <c r="E77" s="62" t="s">
        <v>261</v>
      </c>
      <c r="F77" s="62" t="s">
        <v>276</v>
      </c>
      <c r="G77" s="62" t="s">
        <v>277</v>
      </c>
      <c r="H77" s="62"/>
      <c r="I77" s="62"/>
    </row>
    <row r="78" spans="1:9" s="63" customFormat="1" ht="38.25" x14ac:dyDescent="0.25">
      <c r="A78" s="62">
        <v>18</v>
      </c>
      <c r="B78" s="62" t="s">
        <v>297</v>
      </c>
      <c r="C78" s="62" t="s">
        <v>273</v>
      </c>
      <c r="D78" s="64">
        <v>1</v>
      </c>
      <c r="E78" s="62" t="s">
        <v>298</v>
      </c>
      <c r="F78" s="62" t="s">
        <v>299</v>
      </c>
      <c r="G78" s="62" t="s">
        <v>300</v>
      </c>
      <c r="H78" s="62"/>
      <c r="I78" s="62"/>
    </row>
    <row r="79" spans="1:9" ht="38.25" x14ac:dyDescent="0.2">
      <c r="A79" s="62">
        <v>19</v>
      </c>
      <c r="B79" s="62" t="s">
        <v>301</v>
      </c>
      <c r="C79" s="62" t="s">
        <v>302</v>
      </c>
      <c r="D79" s="62">
        <v>0.36</v>
      </c>
      <c r="E79" s="62" t="s">
        <v>303</v>
      </c>
      <c r="F79" s="62" t="s">
        <v>304</v>
      </c>
      <c r="G79" s="62" t="s">
        <v>305</v>
      </c>
      <c r="H79" s="62" t="s">
        <v>306</v>
      </c>
      <c r="I79" s="62"/>
    </row>
  </sheetData>
  <mergeCells count="11">
    <mergeCell ref="I4:I5"/>
    <mergeCell ref="A2:I2"/>
    <mergeCell ref="A3:I3"/>
    <mergeCell ref="A4:A5"/>
    <mergeCell ref="B4:B5"/>
    <mergeCell ref="C4:C5"/>
    <mergeCell ref="D4:D5"/>
    <mergeCell ref="E4:E5"/>
    <mergeCell ref="F4:F5"/>
    <mergeCell ref="G4:G5"/>
    <mergeCell ref="H4:H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5"/>
  <sheetViews>
    <sheetView workbookViewId="0">
      <selection activeCell="A51" sqref="A51:XFD51"/>
    </sheetView>
  </sheetViews>
  <sheetFormatPr defaultColWidth="8.83203125" defaultRowHeight="12.75" x14ac:dyDescent="0.2"/>
  <cols>
    <col min="1" max="1" width="4.33203125" style="57" customWidth="1"/>
    <col min="2" max="2" width="30.83203125" style="73" customWidth="1"/>
    <col min="3" max="3" width="24.6640625" style="57" customWidth="1"/>
    <col min="4" max="4" width="11.6640625" style="57" customWidth="1"/>
    <col min="5" max="5" width="28.83203125" style="57" customWidth="1"/>
    <col min="6" max="6" width="17.83203125" style="57" customWidth="1"/>
    <col min="7" max="7" width="27" style="57" customWidth="1"/>
    <col min="8" max="8" width="34" style="57" customWidth="1"/>
    <col min="9" max="9" width="14.83203125" style="57" customWidth="1"/>
    <col min="10" max="16384" width="8.83203125" style="57"/>
  </cols>
  <sheetData>
    <row r="2" spans="1:9" s="56" customFormat="1" ht="24" customHeight="1" x14ac:dyDescent="0.2">
      <c r="A2" s="399" t="s">
        <v>164</v>
      </c>
      <c r="B2" s="399"/>
      <c r="C2" s="399"/>
      <c r="D2" s="399"/>
      <c r="E2" s="399"/>
      <c r="F2" s="399"/>
      <c r="G2" s="399"/>
      <c r="H2" s="399"/>
      <c r="I2" s="399"/>
    </row>
    <row r="3" spans="1:9" s="56" customFormat="1" ht="20.25" customHeight="1" x14ac:dyDescent="0.2">
      <c r="A3" s="400" t="s">
        <v>165</v>
      </c>
      <c r="B3" s="400"/>
      <c r="C3" s="400"/>
      <c r="D3" s="400"/>
      <c r="E3" s="400"/>
      <c r="F3" s="400"/>
      <c r="G3" s="400"/>
      <c r="H3" s="400"/>
      <c r="I3" s="400"/>
    </row>
    <row r="4" spans="1:9" ht="45" customHeight="1" x14ac:dyDescent="0.2">
      <c r="A4" s="397" t="s">
        <v>140</v>
      </c>
      <c r="B4" s="403" t="s">
        <v>166</v>
      </c>
      <c r="C4" s="397" t="s">
        <v>141</v>
      </c>
      <c r="D4" s="401" t="s">
        <v>167</v>
      </c>
      <c r="E4" s="397" t="s">
        <v>143</v>
      </c>
      <c r="F4" s="397" t="s">
        <v>144</v>
      </c>
      <c r="G4" s="397" t="s">
        <v>145</v>
      </c>
      <c r="H4" s="397" t="s">
        <v>168</v>
      </c>
      <c r="I4" s="397" t="s">
        <v>146</v>
      </c>
    </row>
    <row r="5" spans="1:9" ht="45" customHeight="1" x14ac:dyDescent="0.2">
      <c r="A5" s="398"/>
      <c r="B5" s="404"/>
      <c r="C5" s="398"/>
      <c r="D5" s="402"/>
      <c r="E5" s="398"/>
      <c r="F5" s="398"/>
      <c r="G5" s="398"/>
      <c r="H5" s="398"/>
      <c r="I5" s="398"/>
    </row>
    <row r="6" spans="1:9" ht="34.5" customHeight="1" x14ac:dyDescent="0.2">
      <c r="A6" s="60" t="s">
        <v>169</v>
      </c>
      <c r="B6" s="61" t="s">
        <v>147</v>
      </c>
      <c r="C6" s="62"/>
      <c r="D6" s="62"/>
      <c r="E6" s="62"/>
      <c r="F6" s="62"/>
      <c r="G6" s="62"/>
      <c r="H6" s="62"/>
      <c r="I6" s="62"/>
    </row>
    <row r="35" spans="1:9" s="69" customFormat="1" ht="60" customHeight="1" x14ac:dyDescent="0.25">
      <c r="A35" s="60"/>
      <c r="B35" s="61" t="s">
        <v>139</v>
      </c>
      <c r="C35" s="60"/>
      <c r="D35" s="60"/>
      <c r="E35" s="60"/>
      <c r="F35" s="60"/>
      <c r="G35" s="60"/>
      <c r="H35" s="60"/>
      <c r="I35" s="60"/>
    </row>
    <row r="50" spans="2:4" ht="31.5" x14ac:dyDescent="0.2">
      <c r="B50" s="72" t="s">
        <v>326</v>
      </c>
    </row>
    <row r="55" spans="2:4" ht="15.75" x14ac:dyDescent="0.25">
      <c r="D55" s="74">
        <f>SUM(D35:D50)</f>
        <v>0</v>
      </c>
    </row>
  </sheetData>
  <mergeCells count="11">
    <mergeCell ref="I4:I5"/>
    <mergeCell ref="A2:I2"/>
    <mergeCell ref="A3:I3"/>
    <mergeCell ref="A4:A5"/>
    <mergeCell ref="B4:B5"/>
    <mergeCell ref="C4:C5"/>
    <mergeCell ref="D4:D5"/>
    <mergeCell ref="E4:E5"/>
    <mergeCell ref="F4:F5"/>
    <mergeCell ref="G4:G5"/>
    <mergeCell ref="H4:H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9" sqref="F19"/>
    </sheetView>
  </sheetViews>
  <sheetFormatPr defaultRowHeight="12.75"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D2" sqref="D2"/>
    </sheetView>
  </sheetViews>
  <sheetFormatPr defaultRowHeight="12.75" x14ac:dyDescent="0.2"/>
  <cols>
    <col min="1" max="1" width="6.1640625" customWidth="1"/>
    <col min="2" max="2" width="53.33203125" customWidth="1"/>
    <col min="3" max="3" width="12.1640625" customWidth="1"/>
    <col min="4" max="4" width="24.83203125" customWidth="1"/>
    <col min="5" max="5" width="20.6640625" customWidth="1"/>
    <col min="6" max="6" width="17.33203125" customWidth="1"/>
    <col min="7" max="7" width="18.83203125" customWidth="1"/>
    <col min="8" max="8" width="21.33203125" customWidth="1"/>
  </cols>
  <sheetData>
    <row r="1" spans="1:10" ht="44.25" customHeight="1" x14ac:dyDescent="0.2">
      <c r="A1" s="32" t="s">
        <v>2</v>
      </c>
      <c r="B1" s="54"/>
      <c r="C1" s="54"/>
      <c r="D1" s="54"/>
      <c r="E1" s="54"/>
      <c r="F1" s="54"/>
      <c r="G1" s="54"/>
      <c r="H1" s="54"/>
      <c r="I1" s="54"/>
      <c r="J1" s="28"/>
    </row>
    <row r="2" spans="1:10" ht="191.1" customHeight="1" x14ac:dyDescent="0.2">
      <c r="A2" s="1">
        <v>6</v>
      </c>
      <c r="B2" s="29" t="s">
        <v>5</v>
      </c>
      <c r="C2" s="4">
        <v>1000</v>
      </c>
      <c r="D2" s="5" t="s">
        <v>6</v>
      </c>
      <c r="E2" s="6" t="s">
        <v>7</v>
      </c>
      <c r="F2" s="6" t="s">
        <v>8</v>
      </c>
      <c r="G2" s="3"/>
      <c r="H2" s="29" t="s">
        <v>9</v>
      </c>
    </row>
    <row r="3" spans="1:10" ht="135" customHeight="1" x14ac:dyDescent="0.2">
      <c r="A3" s="1">
        <v>7</v>
      </c>
      <c r="B3" s="29" t="s">
        <v>10</v>
      </c>
      <c r="C3" s="4">
        <v>20000</v>
      </c>
      <c r="D3" s="5" t="s">
        <v>11</v>
      </c>
      <c r="E3" s="3"/>
      <c r="F3" s="3"/>
      <c r="G3" s="3"/>
      <c r="H3" s="29" t="s">
        <v>12</v>
      </c>
    </row>
    <row r="4" spans="1:10" ht="33" customHeight="1" x14ac:dyDescent="0.2">
      <c r="A4" s="39"/>
      <c r="B4" s="40" t="s">
        <v>13</v>
      </c>
      <c r="C4" s="41">
        <v>41850</v>
      </c>
      <c r="D4" s="39"/>
      <c r="E4" s="39"/>
      <c r="F4" s="39"/>
      <c r="G4" s="39"/>
      <c r="H4" s="42"/>
    </row>
    <row r="5" spans="1:10" x14ac:dyDescent="0.2">
      <c r="A5" s="47"/>
      <c r="B5" s="48"/>
      <c r="C5" s="47"/>
      <c r="D5" s="47"/>
      <c r="E5" s="47"/>
      <c r="F5" s="47"/>
      <c r="G5" s="48"/>
      <c r="H5" s="48"/>
      <c r="I5" s="48"/>
    </row>
    <row r="6" spans="1:10" x14ac:dyDescent="0.2">
      <c r="A6" s="47"/>
      <c r="B6" s="48"/>
      <c r="C6" s="47"/>
      <c r="D6" s="47"/>
      <c r="E6" s="47"/>
      <c r="F6" s="47"/>
      <c r="G6" s="48"/>
      <c r="H6" s="48"/>
      <c r="I6" s="48"/>
    </row>
    <row r="7" spans="1:10" x14ac:dyDescent="0.2">
      <c r="A7" s="47"/>
      <c r="B7" s="48"/>
      <c r="C7" s="47"/>
      <c r="D7" s="47"/>
      <c r="E7" s="47"/>
      <c r="F7" s="47"/>
      <c r="G7" s="48"/>
      <c r="H7" s="48"/>
      <c r="I7" s="48"/>
    </row>
    <row r="8" spans="1:10" x14ac:dyDescent="0.2">
      <c r="A8" s="47"/>
      <c r="B8" s="48"/>
      <c r="C8" s="47"/>
      <c r="D8" s="47"/>
      <c r="E8" s="47"/>
      <c r="F8" s="47"/>
      <c r="G8" s="47"/>
      <c r="H8" s="48"/>
      <c r="I8" s="4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topLeftCell="A45" workbookViewId="0">
      <selection activeCell="A2" sqref="A2:H51"/>
    </sheetView>
  </sheetViews>
  <sheetFormatPr defaultRowHeight="12.75" x14ac:dyDescent="0.2"/>
  <cols>
    <col min="1" max="1" width="6.1640625" customWidth="1"/>
    <col min="2" max="2" width="53.33203125" customWidth="1"/>
    <col min="3" max="3" width="12.1640625" customWidth="1"/>
    <col min="4" max="4" width="24.83203125" customWidth="1"/>
    <col min="5" max="5" width="20.6640625" customWidth="1"/>
    <col min="6" max="6" width="17.33203125" customWidth="1"/>
    <col min="7" max="7" width="18.83203125" customWidth="1"/>
    <col min="8" max="8" width="21.33203125" customWidth="1"/>
  </cols>
  <sheetData>
    <row r="1" spans="1:10" ht="44.25" customHeight="1" x14ac:dyDescent="0.2">
      <c r="A1" s="405"/>
      <c r="B1" s="406"/>
      <c r="C1" s="406"/>
      <c r="D1" s="406"/>
      <c r="E1" s="406"/>
      <c r="F1" s="406"/>
      <c r="G1" s="406"/>
      <c r="H1" s="406"/>
      <c r="I1" s="406"/>
      <c r="J1" s="28"/>
    </row>
    <row r="2" spans="1:10" ht="62.25" customHeight="1" x14ac:dyDescent="0.2">
      <c r="A2" s="1">
        <v>1</v>
      </c>
      <c r="B2" s="30" t="s">
        <v>14</v>
      </c>
      <c r="C2" s="1">
        <v>1600</v>
      </c>
      <c r="D2" s="9" t="s">
        <v>15</v>
      </c>
      <c r="E2" s="8" t="s">
        <v>16</v>
      </c>
      <c r="F2" s="9" t="s">
        <v>3</v>
      </c>
      <c r="G2" s="16" t="s">
        <v>4</v>
      </c>
      <c r="H2" s="29" t="s">
        <v>17</v>
      </c>
    </row>
    <row r="3" spans="1:10" ht="141" customHeight="1" x14ac:dyDescent="0.2">
      <c r="A3" s="1">
        <v>2</v>
      </c>
      <c r="B3" s="29" t="s">
        <v>18</v>
      </c>
      <c r="C3" s="1">
        <v>15000</v>
      </c>
      <c r="D3" s="5" t="s">
        <v>19</v>
      </c>
      <c r="E3" s="5" t="s">
        <v>20</v>
      </c>
      <c r="F3" s="5" t="s">
        <v>21</v>
      </c>
      <c r="G3" s="13" t="s">
        <v>4</v>
      </c>
      <c r="H3" s="29" t="s">
        <v>17</v>
      </c>
    </row>
    <row r="4" spans="1:10" ht="106.35" customHeight="1" x14ac:dyDescent="0.2">
      <c r="A4" s="33">
        <v>3</v>
      </c>
      <c r="B4" s="34" t="s">
        <v>22</v>
      </c>
      <c r="C4" s="35">
        <v>2500</v>
      </c>
      <c r="D4" s="36" t="s">
        <v>23</v>
      </c>
      <c r="E4" s="37" t="s">
        <v>24</v>
      </c>
      <c r="F4" s="36" t="s">
        <v>25</v>
      </c>
      <c r="G4" s="38" t="s">
        <v>4</v>
      </c>
      <c r="H4" s="31" t="s">
        <v>17</v>
      </c>
    </row>
    <row r="5" spans="1:10" ht="104.45" customHeight="1" x14ac:dyDescent="0.2">
      <c r="A5" s="43">
        <v>4</v>
      </c>
      <c r="B5" s="44" t="s">
        <v>26</v>
      </c>
      <c r="C5" s="49">
        <v>1500</v>
      </c>
      <c r="D5" s="45" t="s">
        <v>23</v>
      </c>
      <c r="E5" s="50" t="s">
        <v>27</v>
      </c>
      <c r="F5" s="45" t="s">
        <v>25</v>
      </c>
      <c r="G5" s="51" t="s">
        <v>4</v>
      </c>
      <c r="H5" s="46" t="s">
        <v>28</v>
      </c>
      <c r="I5" s="48"/>
    </row>
    <row r="6" spans="1:10" ht="111" customHeight="1" x14ac:dyDescent="0.2">
      <c r="A6" s="43">
        <v>5</v>
      </c>
      <c r="B6" s="44" t="s">
        <v>29</v>
      </c>
      <c r="C6" s="49">
        <v>3000</v>
      </c>
      <c r="D6" s="45" t="s">
        <v>23</v>
      </c>
      <c r="E6" s="50" t="s">
        <v>30</v>
      </c>
      <c r="F6" s="45" t="s">
        <v>25</v>
      </c>
      <c r="G6" s="51" t="s">
        <v>4</v>
      </c>
      <c r="H6" s="46" t="s">
        <v>17</v>
      </c>
      <c r="I6" s="48"/>
    </row>
    <row r="7" spans="1:10" ht="87.95" customHeight="1" x14ac:dyDescent="0.2">
      <c r="A7" s="43">
        <v>6</v>
      </c>
      <c r="B7" s="44" t="s">
        <v>31</v>
      </c>
      <c r="C7" s="49">
        <v>3000</v>
      </c>
      <c r="D7" s="45" t="s">
        <v>32</v>
      </c>
      <c r="E7" s="52" t="s">
        <v>33</v>
      </c>
      <c r="F7" s="45" t="s">
        <v>25</v>
      </c>
      <c r="G7" s="51" t="s">
        <v>4</v>
      </c>
      <c r="H7" s="46" t="s">
        <v>17</v>
      </c>
      <c r="I7" s="48"/>
    </row>
    <row r="8" spans="1:10" ht="87.95" customHeight="1" x14ac:dyDescent="0.2">
      <c r="A8" s="43">
        <v>7</v>
      </c>
      <c r="B8" s="44" t="s">
        <v>34</v>
      </c>
      <c r="C8" s="49">
        <v>2000</v>
      </c>
      <c r="D8" s="45" t="s">
        <v>35</v>
      </c>
      <c r="E8" s="52" t="s">
        <v>36</v>
      </c>
      <c r="F8" s="45" t="s">
        <v>25</v>
      </c>
      <c r="G8" s="53" t="s">
        <v>4</v>
      </c>
      <c r="H8" s="46" t="s">
        <v>17</v>
      </c>
      <c r="I8" s="47"/>
    </row>
    <row r="9" spans="1:10" ht="87.95" customHeight="1" x14ac:dyDescent="0.2">
      <c r="A9" s="1">
        <v>8</v>
      </c>
      <c r="B9" s="2" t="s">
        <v>37</v>
      </c>
      <c r="C9" s="17">
        <v>2000</v>
      </c>
      <c r="D9" s="5" t="s">
        <v>32</v>
      </c>
      <c r="E9" s="19" t="s">
        <v>36</v>
      </c>
      <c r="F9" s="5" t="s">
        <v>25</v>
      </c>
      <c r="G9" s="16" t="s">
        <v>4</v>
      </c>
      <c r="H9" s="6" t="s">
        <v>17</v>
      </c>
    </row>
    <row r="10" spans="1:10" ht="111" customHeight="1" x14ac:dyDescent="0.2">
      <c r="A10" s="1">
        <v>9</v>
      </c>
      <c r="B10" s="2" t="s">
        <v>38</v>
      </c>
      <c r="C10" s="17">
        <v>3000</v>
      </c>
      <c r="D10" s="5" t="s">
        <v>23</v>
      </c>
      <c r="E10" s="18" t="s">
        <v>39</v>
      </c>
      <c r="F10" s="5" t="s">
        <v>25</v>
      </c>
      <c r="G10" s="16" t="s">
        <v>4</v>
      </c>
      <c r="H10" s="6" t="s">
        <v>17</v>
      </c>
    </row>
    <row r="11" spans="1:10" ht="87.95" customHeight="1" x14ac:dyDescent="0.2">
      <c r="A11" s="1">
        <v>10</v>
      </c>
      <c r="B11" s="2" t="s">
        <v>40</v>
      </c>
      <c r="C11" s="20">
        <v>1.5</v>
      </c>
      <c r="D11" s="8" t="s">
        <v>41</v>
      </c>
      <c r="E11" s="21" t="s">
        <v>42</v>
      </c>
      <c r="F11" s="5" t="s">
        <v>43</v>
      </c>
      <c r="G11" s="16" t="s">
        <v>4</v>
      </c>
      <c r="H11" s="6" t="s">
        <v>17</v>
      </c>
    </row>
    <row r="12" spans="1:10" ht="98.85" customHeight="1" x14ac:dyDescent="0.2">
      <c r="A12" s="1">
        <v>11</v>
      </c>
      <c r="B12" s="2" t="s">
        <v>44</v>
      </c>
      <c r="C12" s="17">
        <v>2500</v>
      </c>
      <c r="D12" s="5" t="s">
        <v>45</v>
      </c>
      <c r="E12" s="14" t="s">
        <v>46</v>
      </c>
      <c r="F12" s="5" t="s">
        <v>47</v>
      </c>
      <c r="G12" s="13" t="s">
        <v>4</v>
      </c>
      <c r="H12" s="6" t="s">
        <v>17</v>
      </c>
    </row>
    <row r="13" spans="1:10" ht="87.95" customHeight="1" x14ac:dyDescent="0.2">
      <c r="A13" s="1">
        <v>12</v>
      </c>
      <c r="B13" s="8" t="s">
        <v>48</v>
      </c>
      <c r="C13" s="1">
        <v>4000</v>
      </c>
      <c r="D13" s="5" t="s">
        <v>49</v>
      </c>
      <c r="E13" s="6" t="s">
        <v>0</v>
      </c>
      <c r="F13" s="5" t="s">
        <v>50</v>
      </c>
      <c r="G13" s="16" t="s">
        <v>4</v>
      </c>
      <c r="H13" s="6" t="s">
        <v>17</v>
      </c>
    </row>
    <row r="14" spans="1:10" ht="87.95" customHeight="1" x14ac:dyDescent="0.2">
      <c r="A14" s="1">
        <v>13</v>
      </c>
      <c r="B14" s="2" t="s">
        <v>51</v>
      </c>
      <c r="C14" s="20">
        <v>800</v>
      </c>
      <c r="D14" s="5" t="s">
        <v>52</v>
      </c>
      <c r="E14" s="22" t="s">
        <v>53</v>
      </c>
      <c r="F14" s="8" t="s">
        <v>47</v>
      </c>
      <c r="G14" s="16" t="s">
        <v>4</v>
      </c>
      <c r="H14" s="6" t="s">
        <v>54</v>
      </c>
    </row>
    <row r="15" spans="1:10" ht="87.95" customHeight="1" x14ac:dyDescent="0.2">
      <c r="A15" s="1">
        <v>14</v>
      </c>
      <c r="B15" s="2" t="s">
        <v>55</v>
      </c>
      <c r="C15" s="20">
        <v>800</v>
      </c>
      <c r="D15" s="5" t="s">
        <v>35</v>
      </c>
      <c r="E15" s="22" t="s">
        <v>56</v>
      </c>
      <c r="F15" s="8" t="s">
        <v>57</v>
      </c>
      <c r="G15" s="16" t="s">
        <v>4</v>
      </c>
      <c r="H15" s="6" t="s">
        <v>17</v>
      </c>
    </row>
    <row r="16" spans="1:10" ht="72.2" customHeight="1" x14ac:dyDescent="0.2">
      <c r="A16" s="1">
        <v>15</v>
      </c>
      <c r="B16" s="2" t="s">
        <v>58</v>
      </c>
      <c r="C16" s="20">
        <v>200</v>
      </c>
      <c r="D16" s="12" t="s">
        <v>59</v>
      </c>
      <c r="E16" s="23" t="s">
        <v>60</v>
      </c>
      <c r="F16" s="12" t="s">
        <v>3</v>
      </c>
      <c r="G16" s="16" t="s">
        <v>4</v>
      </c>
      <c r="H16" s="6" t="s">
        <v>61</v>
      </c>
    </row>
    <row r="17" spans="1:8" ht="72.75" customHeight="1" x14ac:dyDescent="0.2">
      <c r="A17" s="1">
        <v>16</v>
      </c>
      <c r="B17" s="2" t="s">
        <v>62</v>
      </c>
      <c r="C17" s="20">
        <v>200</v>
      </c>
      <c r="D17" s="24" t="s">
        <v>63</v>
      </c>
      <c r="E17" s="23" t="s">
        <v>64</v>
      </c>
      <c r="F17" s="8" t="s">
        <v>65</v>
      </c>
      <c r="G17" s="16" t="s">
        <v>4</v>
      </c>
      <c r="H17" s="6" t="s">
        <v>17</v>
      </c>
    </row>
    <row r="18" spans="1:8" ht="72.75" customHeight="1" x14ac:dyDescent="0.2">
      <c r="A18" s="1">
        <v>17</v>
      </c>
      <c r="B18" s="2" t="s">
        <v>66</v>
      </c>
      <c r="C18" s="20">
        <v>800</v>
      </c>
      <c r="D18" s="12" t="s">
        <v>59</v>
      </c>
      <c r="E18" s="23" t="s">
        <v>67</v>
      </c>
      <c r="F18" s="12" t="s">
        <v>3</v>
      </c>
      <c r="G18" s="16" t="s">
        <v>4</v>
      </c>
      <c r="H18" s="6" t="s">
        <v>61</v>
      </c>
    </row>
    <row r="19" spans="1:8" ht="75.75" customHeight="1" x14ac:dyDescent="0.2">
      <c r="A19" s="1">
        <v>18</v>
      </c>
      <c r="B19" s="2" t="s">
        <v>68</v>
      </c>
      <c r="C19" s="20">
        <v>800</v>
      </c>
      <c r="D19" s="12" t="s">
        <v>59</v>
      </c>
      <c r="E19" s="23" t="s">
        <v>67</v>
      </c>
      <c r="F19" s="12" t="s">
        <v>3</v>
      </c>
      <c r="G19" s="16" t="s">
        <v>4</v>
      </c>
      <c r="H19" s="6" t="s">
        <v>61</v>
      </c>
    </row>
    <row r="20" spans="1:8" ht="72.2" customHeight="1" x14ac:dyDescent="0.2">
      <c r="A20" s="1">
        <v>19</v>
      </c>
      <c r="B20" s="7" t="s">
        <v>69</v>
      </c>
      <c r="C20" s="1">
        <v>3000</v>
      </c>
      <c r="D20" s="12" t="s">
        <v>59</v>
      </c>
      <c r="E20" s="8" t="s">
        <v>70</v>
      </c>
      <c r="F20" s="5" t="s">
        <v>71</v>
      </c>
      <c r="G20" s="16" t="s">
        <v>4</v>
      </c>
      <c r="H20" s="6" t="s">
        <v>17</v>
      </c>
    </row>
    <row r="21" spans="1:8" ht="74.099999999999994" customHeight="1" x14ac:dyDescent="0.2">
      <c r="A21" s="1">
        <v>20</v>
      </c>
      <c r="B21" s="10" t="s">
        <v>72</v>
      </c>
      <c r="C21" s="1">
        <v>3000</v>
      </c>
      <c r="D21" s="12" t="s">
        <v>59</v>
      </c>
      <c r="E21" s="11" t="s">
        <v>73</v>
      </c>
      <c r="F21" s="5" t="s">
        <v>50</v>
      </c>
      <c r="G21" s="16" t="s">
        <v>4</v>
      </c>
      <c r="H21" s="19" t="s">
        <v>74</v>
      </c>
    </row>
    <row r="22" spans="1:8" ht="87.95" customHeight="1" x14ac:dyDescent="0.2">
      <c r="A22" s="1">
        <v>21</v>
      </c>
      <c r="B22" s="10" t="s">
        <v>75</v>
      </c>
      <c r="C22" s="1">
        <v>300</v>
      </c>
      <c r="D22" s="9" t="s">
        <v>59</v>
      </c>
      <c r="E22" s="2" t="s">
        <v>76</v>
      </c>
      <c r="F22" s="9" t="s">
        <v>3</v>
      </c>
      <c r="G22" s="16" t="s">
        <v>4</v>
      </c>
      <c r="H22" s="19" t="s">
        <v>77</v>
      </c>
    </row>
    <row r="23" spans="1:8" ht="87.95" customHeight="1" x14ac:dyDescent="0.2">
      <c r="A23" s="1">
        <v>22</v>
      </c>
      <c r="B23" s="2" t="s">
        <v>78</v>
      </c>
      <c r="C23" s="17">
        <v>2500</v>
      </c>
      <c r="D23" s="9" t="s">
        <v>59</v>
      </c>
      <c r="E23" s="23" t="s">
        <v>79</v>
      </c>
      <c r="F23" s="9" t="s">
        <v>3</v>
      </c>
      <c r="G23" s="16" t="s">
        <v>4</v>
      </c>
      <c r="H23" s="6" t="s">
        <v>80</v>
      </c>
    </row>
    <row r="24" spans="1:8" ht="87.95" customHeight="1" x14ac:dyDescent="0.2">
      <c r="A24" s="1">
        <v>23</v>
      </c>
      <c r="B24" s="2" t="s">
        <v>81</v>
      </c>
      <c r="C24" s="20">
        <v>100</v>
      </c>
      <c r="D24" s="6" t="s">
        <v>63</v>
      </c>
      <c r="E24" s="23" t="s">
        <v>82</v>
      </c>
      <c r="F24" s="8" t="s">
        <v>83</v>
      </c>
      <c r="G24" s="16" t="s">
        <v>4</v>
      </c>
      <c r="H24" s="6" t="s">
        <v>84</v>
      </c>
    </row>
    <row r="25" spans="1:8" ht="87.95" customHeight="1" x14ac:dyDescent="0.2">
      <c r="A25" s="1">
        <v>24</v>
      </c>
      <c r="B25" s="2" t="s">
        <v>85</v>
      </c>
      <c r="C25" s="20">
        <v>100</v>
      </c>
      <c r="D25" s="9" t="s">
        <v>59</v>
      </c>
      <c r="E25" s="23" t="s">
        <v>86</v>
      </c>
      <c r="F25" s="9" t="s">
        <v>3</v>
      </c>
      <c r="G25" s="16" t="s">
        <v>4</v>
      </c>
      <c r="H25" s="6" t="s">
        <v>61</v>
      </c>
    </row>
    <row r="26" spans="1:8" ht="87.95" customHeight="1" x14ac:dyDescent="0.2">
      <c r="A26" s="1">
        <v>25</v>
      </c>
      <c r="B26" s="10" t="s">
        <v>87</v>
      </c>
      <c r="C26" s="20">
        <v>300</v>
      </c>
      <c r="D26" s="9" t="s">
        <v>59</v>
      </c>
      <c r="E26" s="23" t="s">
        <v>88</v>
      </c>
      <c r="F26" s="9" t="s">
        <v>3</v>
      </c>
      <c r="G26" s="16" t="s">
        <v>4</v>
      </c>
      <c r="H26" s="6" t="s">
        <v>61</v>
      </c>
    </row>
    <row r="27" spans="1:8" ht="87.95" customHeight="1" x14ac:dyDescent="0.2">
      <c r="A27" s="1">
        <v>26</v>
      </c>
      <c r="B27" s="2" t="s">
        <v>89</v>
      </c>
      <c r="C27" s="20">
        <v>500</v>
      </c>
      <c r="D27" s="6" t="s">
        <v>63</v>
      </c>
      <c r="E27" s="23" t="s">
        <v>90</v>
      </c>
      <c r="F27" s="8" t="s">
        <v>83</v>
      </c>
      <c r="G27" s="16" t="s">
        <v>4</v>
      </c>
      <c r="H27" s="6" t="s">
        <v>17</v>
      </c>
    </row>
    <row r="28" spans="1:8" ht="87.95" customHeight="1" x14ac:dyDescent="0.2">
      <c r="A28" s="1">
        <v>27</v>
      </c>
      <c r="B28" s="2" t="s">
        <v>91</v>
      </c>
      <c r="C28" s="20">
        <v>500</v>
      </c>
      <c r="D28" s="6" t="s">
        <v>63</v>
      </c>
      <c r="E28" s="23" t="s">
        <v>92</v>
      </c>
      <c r="F28" s="8" t="s">
        <v>83</v>
      </c>
      <c r="G28" s="16" t="s">
        <v>4</v>
      </c>
      <c r="H28" s="6" t="s">
        <v>54</v>
      </c>
    </row>
    <row r="29" spans="1:8" ht="87.95" customHeight="1" x14ac:dyDescent="0.2">
      <c r="A29" s="1">
        <v>28</v>
      </c>
      <c r="B29" s="2" t="s">
        <v>93</v>
      </c>
      <c r="C29" s="20">
        <v>200</v>
      </c>
      <c r="D29" s="9" t="s">
        <v>59</v>
      </c>
      <c r="E29" s="23" t="s">
        <v>94</v>
      </c>
      <c r="F29" s="9" t="s">
        <v>3</v>
      </c>
      <c r="G29" s="16" t="s">
        <v>4</v>
      </c>
      <c r="H29" s="6" t="s">
        <v>61</v>
      </c>
    </row>
    <row r="30" spans="1:8" ht="87.95" customHeight="1" x14ac:dyDescent="0.2">
      <c r="A30" s="1">
        <v>29</v>
      </c>
      <c r="B30" s="2" t="s">
        <v>95</v>
      </c>
      <c r="C30" s="20">
        <v>700</v>
      </c>
      <c r="D30" s="9" t="s">
        <v>59</v>
      </c>
      <c r="E30" s="23" t="s">
        <v>67</v>
      </c>
      <c r="F30" s="9" t="s">
        <v>3</v>
      </c>
      <c r="G30" s="16" t="s">
        <v>4</v>
      </c>
      <c r="H30" s="6" t="s">
        <v>61</v>
      </c>
    </row>
    <row r="31" spans="1:8" ht="87.95" customHeight="1" x14ac:dyDescent="0.2">
      <c r="A31" s="1">
        <v>30</v>
      </c>
      <c r="B31" s="2" t="s">
        <v>96</v>
      </c>
      <c r="C31" s="20">
        <v>200</v>
      </c>
      <c r="D31" s="9" t="s">
        <v>59</v>
      </c>
      <c r="E31" s="23" t="s">
        <v>94</v>
      </c>
      <c r="F31" s="9" t="s">
        <v>3</v>
      </c>
      <c r="G31" s="16" t="s">
        <v>4</v>
      </c>
      <c r="H31" s="6" t="s">
        <v>61</v>
      </c>
    </row>
    <row r="32" spans="1:8" ht="87.95" customHeight="1" x14ac:dyDescent="0.2">
      <c r="A32" s="1">
        <v>31</v>
      </c>
      <c r="B32" s="2" t="s">
        <v>97</v>
      </c>
      <c r="C32" s="20">
        <v>300</v>
      </c>
      <c r="D32" s="9" t="s">
        <v>59</v>
      </c>
      <c r="E32" s="23" t="s">
        <v>98</v>
      </c>
      <c r="F32" s="9" t="s">
        <v>3</v>
      </c>
      <c r="G32" s="16" t="s">
        <v>4</v>
      </c>
      <c r="H32" s="6" t="s">
        <v>61</v>
      </c>
    </row>
    <row r="33" spans="1:8" ht="87.95" customHeight="1" x14ac:dyDescent="0.2">
      <c r="A33" s="1">
        <v>32</v>
      </c>
      <c r="B33" s="2" t="s">
        <v>99</v>
      </c>
      <c r="C33" s="20">
        <v>300</v>
      </c>
      <c r="D33" s="9" t="s">
        <v>59</v>
      </c>
      <c r="E33" s="23" t="s">
        <v>100</v>
      </c>
      <c r="F33" s="9" t="s">
        <v>3</v>
      </c>
      <c r="G33" s="16" t="s">
        <v>4</v>
      </c>
      <c r="H33" s="6" t="s">
        <v>61</v>
      </c>
    </row>
    <row r="34" spans="1:8" ht="87.95" customHeight="1" x14ac:dyDescent="0.2">
      <c r="A34" s="1">
        <v>33</v>
      </c>
      <c r="B34" s="2" t="s">
        <v>101</v>
      </c>
      <c r="C34" s="20">
        <v>200</v>
      </c>
      <c r="D34" s="9" t="s">
        <v>59</v>
      </c>
      <c r="E34" s="23" t="s">
        <v>100</v>
      </c>
      <c r="F34" s="9" t="s">
        <v>3</v>
      </c>
      <c r="G34" s="16" t="s">
        <v>4</v>
      </c>
      <c r="H34" s="6" t="s">
        <v>61</v>
      </c>
    </row>
    <row r="35" spans="1:8" ht="87.95" customHeight="1" x14ac:dyDescent="0.2">
      <c r="A35" s="1">
        <v>34</v>
      </c>
      <c r="B35" s="2" t="s">
        <v>102</v>
      </c>
      <c r="C35" s="20">
        <v>200</v>
      </c>
      <c r="D35" s="9" t="s">
        <v>59</v>
      </c>
      <c r="E35" s="2" t="s">
        <v>103</v>
      </c>
      <c r="F35" s="3"/>
      <c r="G35" s="16" t="s">
        <v>4</v>
      </c>
      <c r="H35" s="6" t="s">
        <v>61</v>
      </c>
    </row>
    <row r="36" spans="1:8" ht="87.95" customHeight="1" x14ac:dyDescent="0.2">
      <c r="A36" s="1">
        <v>35</v>
      </c>
      <c r="B36" s="2" t="s">
        <v>104</v>
      </c>
      <c r="C36" s="20">
        <v>200</v>
      </c>
      <c r="D36" s="9" t="s">
        <v>59</v>
      </c>
      <c r="E36" s="23" t="s">
        <v>105</v>
      </c>
      <c r="F36" s="9" t="s">
        <v>3</v>
      </c>
      <c r="G36" s="16" t="s">
        <v>4</v>
      </c>
      <c r="H36" s="6" t="s">
        <v>61</v>
      </c>
    </row>
    <row r="37" spans="1:8" ht="87.95" customHeight="1" x14ac:dyDescent="0.2">
      <c r="A37" s="1">
        <v>36</v>
      </c>
      <c r="B37" s="15" t="s">
        <v>106</v>
      </c>
      <c r="C37" s="20">
        <v>200</v>
      </c>
      <c r="D37" s="9" t="s">
        <v>59</v>
      </c>
      <c r="E37" s="23" t="s">
        <v>107</v>
      </c>
      <c r="F37" s="9" t="s">
        <v>3</v>
      </c>
      <c r="G37" s="16" t="s">
        <v>4</v>
      </c>
      <c r="H37" s="6" t="s">
        <v>61</v>
      </c>
    </row>
    <row r="38" spans="1:8" ht="87.95" customHeight="1" x14ac:dyDescent="0.2">
      <c r="A38" s="1">
        <v>37</v>
      </c>
      <c r="B38" s="2" t="s">
        <v>108</v>
      </c>
      <c r="C38" s="20">
        <v>100</v>
      </c>
      <c r="D38" s="9" t="s">
        <v>59</v>
      </c>
      <c r="E38" s="23" t="s">
        <v>86</v>
      </c>
      <c r="F38" s="9" t="s">
        <v>3</v>
      </c>
      <c r="G38" s="16" t="s">
        <v>4</v>
      </c>
      <c r="H38" s="6" t="s">
        <v>61</v>
      </c>
    </row>
    <row r="39" spans="1:8" ht="87.95" customHeight="1" x14ac:dyDescent="0.2">
      <c r="A39" s="1">
        <v>38</v>
      </c>
      <c r="B39" s="2" t="s">
        <v>109</v>
      </c>
      <c r="C39" s="20">
        <v>400</v>
      </c>
      <c r="D39" s="9" t="s">
        <v>59</v>
      </c>
      <c r="E39" s="23" t="s">
        <v>110</v>
      </c>
      <c r="F39" s="9" t="s">
        <v>3</v>
      </c>
      <c r="G39" s="16" t="s">
        <v>4</v>
      </c>
      <c r="H39" s="6" t="s">
        <v>61</v>
      </c>
    </row>
    <row r="40" spans="1:8" ht="87.95" customHeight="1" x14ac:dyDescent="0.2">
      <c r="A40" s="1">
        <v>39</v>
      </c>
      <c r="B40" s="2" t="s">
        <v>111</v>
      </c>
      <c r="C40" s="20">
        <v>400</v>
      </c>
      <c r="D40" s="9" t="s">
        <v>59</v>
      </c>
      <c r="E40" s="23" t="s">
        <v>112</v>
      </c>
      <c r="F40" s="9" t="s">
        <v>3</v>
      </c>
      <c r="G40" s="16" t="s">
        <v>4</v>
      </c>
      <c r="H40" s="6" t="s">
        <v>61</v>
      </c>
    </row>
    <row r="41" spans="1:8" ht="87.95" customHeight="1" x14ac:dyDescent="0.2">
      <c r="A41" s="1">
        <v>40</v>
      </c>
      <c r="B41" s="2" t="s">
        <v>113</v>
      </c>
      <c r="C41" s="20">
        <v>200</v>
      </c>
      <c r="D41" s="9" t="s">
        <v>59</v>
      </c>
      <c r="E41" s="23" t="s">
        <v>114</v>
      </c>
      <c r="F41" s="9" t="s">
        <v>3</v>
      </c>
      <c r="G41" s="16" t="s">
        <v>4</v>
      </c>
      <c r="H41" s="6" t="s">
        <v>61</v>
      </c>
    </row>
    <row r="42" spans="1:8" ht="87.95" customHeight="1" x14ac:dyDescent="0.2">
      <c r="A42" s="1">
        <v>41</v>
      </c>
      <c r="B42" s="2" t="s">
        <v>115</v>
      </c>
      <c r="C42" s="17">
        <v>1000</v>
      </c>
      <c r="D42" s="9" t="s">
        <v>59</v>
      </c>
      <c r="E42" s="23" t="s">
        <v>116</v>
      </c>
      <c r="F42" s="9" t="s">
        <v>3</v>
      </c>
      <c r="G42" s="16" t="s">
        <v>4</v>
      </c>
      <c r="H42" s="6" t="s">
        <v>61</v>
      </c>
    </row>
    <row r="43" spans="1:8" ht="87.95" customHeight="1" x14ac:dyDescent="0.2">
      <c r="A43" s="1">
        <v>42</v>
      </c>
      <c r="B43" s="2" t="s">
        <v>117</v>
      </c>
      <c r="C43" s="20">
        <v>200</v>
      </c>
      <c r="D43" s="8" t="s">
        <v>118</v>
      </c>
      <c r="E43" s="22" t="s">
        <v>119</v>
      </c>
      <c r="F43" s="8" t="s">
        <v>57</v>
      </c>
      <c r="G43" s="16" t="s">
        <v>4</v>
      </c>
      <c r="H43" s="6" t="s">
        <v>61</v>
      </c>
    </row>
    <row r="44" spans="1:8" ht="87.95" customHeight="1" x14ac:dyDescent="0.2">
      <c r="A44" s="1">
        <v>43</v>
      </c>
      <c r="B44" s="10" t="s">
        <v>120</v>
      </c>
      <c r="C44" s="17">
        <v>4000</v>
      </c>
      <c r="D44" s="25" t="s">
        <v>121</v>
      </c>
      <c r="E44" s="3"/>
      <c r="F44" s="8" t="s">
        <v>122</v>
      </c>
      <c r="G44" s="16" t="s">
        <v>123</v>
      </c>
      <c r="H44" s="6" t="s">
        <v>124</v>
      </c>
    </row>
    <row r="45" spans="1:8" ht="87.95" customHeight="1" x14ac:dyDescent="0.2">
      <c r="A45" s="1">
        <v>44</v>
      </c>
      <c r="B45" s="2" t="s">
        <v>125</v>
      </c>
      <c r="C45" s="20">
        <v>300</v>
      </c>
      <c r="D45" s="5" t="s">
        <v>126</v>
      </c>
      <c r="E45" s="22" t="s">
        <v>127</v>
      </c>
      <c r="F45" s="3"/>
      <c r="G45" s="16" t="s">
        <v>128</v>
      </c>
      <c r="H45" s="6" t="s">
        <v>1</v>
      </c>
    </row>
    <row r="46" spans="1:8" ht="87.95" customHeight="1" x14ac:dyDescent="0.2">
      <c r="A46" s="1">
        <v>45</v>
      </c>
      <c r="B46" s="2" t="s">
        <v>129</v>
      </c>
      <c r="C46" s="20">
        <v>300</v>
      </c>
      <c r="D46" s="9" t="s">
        <v>59</v>
      </c>
      <c r="E46" s="22" t="s">
        <v>130</v>
      </c>
      <c r="F46" s="3"/>
      <c r="G46" s="3"/>
      <c r="H46" s="6" t="s">
        <v>1</v>
      </c>
    </row>
    <row r="47" spans="1:8" ht="65.849999999999994" customHeight="1" x14ac:dyDescent="0.2">
      <c r="A47" s="1">
        <v>46</v>
      </c>
      <c r="B47" s="2" t="s">
        <v>131</v>
      </c>
      <c r="C47" s="20">
        <v>300</v>
      </c>
      <c r="D47" s="9" t="s">
        <v>59</v>
      </c>
      <c r="E47" s="22" t="s">
        <v>130</v>
      </c>
      <c r="F47" s="3"/>
      <c r="G47" s="3"/>
      <c r="H47" s="6" t="s">
        <v>1</v>
      </c>
    </row>
    <row r="48" spans="1:8" ht="65.849999999999994" customHeight="1" x14ac:dyDescent="0.2">
      <c r="A48" s="1">
        <v>47</v>
      </c>
      <c r="B48" s="2" t="s">
        <v>132</v>
      </c>
      <c r="C48" s="20">
        <v>300</v>
      </c>
      <c r="D48" s="9" t="s">
        <v>59</v>
      </c>
      <c r="E48" s="22" t="s">
        <v>130</v>
      </c>
      <c r="F48" s="3"/>
      <c r="G48" s="3"/>
      <c r="H48" s="6" t="s">
        <v>1</v>
      </c>
    </row>
    <row r="49" spans="1:8" ht="65.849999999999994" customHeight="1" x14ac:dyDescent="0.2">
      <c r="A49" s="1">
        <v>48</v>
      </c>
      <c r="B49" s="2" t="s">
        <v>133</v>
      </c>
      <c r="C49" s="20">
        <v>400</v>
      </c>
      <c r="D49" s="9" t="s">
        <v>59</v>
      </c>
      <c r="E49" s="22" t="s">
        <v>130</v>
      </c>
      <c r="F49" s="3"/>
      <c r="G49" s="3"/>
      <c r="H49" s="6" t="s">
        <v>1</v>
      </c>
    </row>
    <row r="50" spans="1:8" ht="65.849999999999994" customHeight="1" x14ac:dyDescent="0.2">
      <c r="A50" s="1">
        <v>49</v>
      </c>
      <c r="B50" s="2" t="s">
        <v>134</v>
      </c>
      <c r="C50" s="17">
        <v>3000</v>
      </c>
      <c r="D50" s="5" t="s">
        <v>32</v>
      </c>
      <c r="E50" s="19" t="s">
        <v>33</v>
      </c>
      <c r="F50" s="5" t="s">
        <v>25</v>
      </c>
      <c r="G50" s="16" t="s">
        <v>4</v>
      </c>
      <c r="H50" s="6" t="s">
        <v>1</v>
      </c>
    </row>
    <row r="51" spans="1:8" ht="65.849999999999994" customHeight="1" x14ac:dyDescent="0.2">
      <c r="A51" s="1">
        <v>50</v>
      </c>
      <c r="B51" s="2" t="s">
        <v>135</v>
      </c>
      <c r="C51" s="17">
        <v>1000</v>
      </c>
      <c r="D51" s="3"/>
      <c r="E51" s="3"/>
      <c r="F51" s="3"/>
      <c r="G51" s="3"/>
      <c r="H51" s="3"/>
    </row>
    <row r="52" spans="1:8" ht="22.35" customHeight="1" x14ac:dyDescent="0.2">
      <c r="A52" s="15"/>
      <c r="B52" s="8" t="s">
        <v>136</v>
      </c>
      <c r="C52" s="26">
        <v>68401.5</v>
      </c>
      <c r="D52" s="15"/>
      <c r="E52" s="15"/>
      <c r="F52" s="15"/>
      <c r="G52" s="15"/>
      <c r="H52" s="15"/>
    </row>
    <row r="53" spans="1:8" ht="21.2" customHeight="1" x14ac:dyDescent="0.2">
      <c r="A53" s="15"/>
      <c r="B53" s="8" t="s">
        <v>137</v>
      </c>
      <c r="C53" s="26">
        <v>110251.5</v>
      </c>
      <c r="D53" s="15"/>
      <c r="E53" s="15"/>
      <c r="F53" s="15"/>
      <c r="G53" s="15"/>
      <c r="H53" s="15"/>
    </row>
    <row r="54" spans="1:8" ht="14.25" customHeight="1" x14ac:dyDescent="0.2">
      <c r="A54" s="27" t="s">
        <v>138</v>
      </c>
      <c r="B54" s="27"/>
      <c r="C54" s="27"/>
      <c r="D54" s="27"/>
      <c r="E54" s="27"/>
      <c r="F54" s="27"/>
      <c r="G54" s="27"/>
      <c r="H54" s="27"/>
    </row>
  </sheetData>
  <mergeCells count="1">
    <mergeCell ref="A1:I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sqref="A1:I1"/>
    </sheetView>
  </sheetViews>
  <sheetFormatPr defaultRowHeight="12.75" x14ac:dyDescent="0.2"/>
  <cols>
    <col min="1" max="2" width="10.5" customWidth="1"/>
  </cols>
  <sheetData>
    <row r="1" spans="1:10" ht="44.25" customHeight="1" x14ac:dyDescent="0.2">
      <c r="A1" s="407"/>
      <c r="B1" s="408"/>
      <c r="C1" s="408"/>
      <c r="D1" s="408"/>
      <c r="E1" s="408"/>
      <c r="F1" s="408"/>
      <c r="G1" s="408"/>
      <c r="H1" s="408"/>
      <c r="I1" s="408"/>
      <c r="J1" s="28"/>
    </row>
    <row r="2" spans="1:10" x14ac:dyDescent="0.2">
      <c r="B2" s="28"/>
      <c r="H2" s="28"/>
    </row>
    <row r="3" spans="1:10" x14ac:dyDescent="0.2">
      <c r="B3" s="28"/>
      <c r="H3" s="28"/>
    </row>
    <row r="4" spans="1:10" x14ac:dyDescent="0.2">
      <c r="B4" s="28"/>
      <c r="H4" s="28"/>
    </row>
    <row r="5" spans="1:10" x14ac:dyDescent="0.2">
      <c r="A5" s="47"/>
      <c r="B5" s="48"/>
      <c r="C5" s="47"/>
      <c r="D5" s="47"/>
      <c r="E5" s="47"/>
      <c r="F5" s="47"/>
      <c r="G5" s="48"/>
      <c r="H5" s="48"/>
      <c r="I5" s="48"/>
    </row>
    <row r="6" spans="1:10" x14ac:dyDescent="0.2">
      <c r="A6" s="47"/>
      <c r="B6" s="48"/>
      <c r="C6" s="47"/>
      <c r="D6" s="47"/>
      <c r="E6" s="47"/>
      <c r="F6" s="47"/>
      <c r="G6" s="48"/>
      <c r="H6" s="48"/>
      <c r="I6" s="48"/>
    </row>
    <row r="7" spans="1:10" x14ac:dyDescent="0.2">
      <c r="A7" s="47"/>
      <c r="B7" s="48"/>
      <c r="C7" s="47"/>
      <c r="D7" s="47"/>
      <c r="E7" s="47"/>
      <c r="F7" s="47"/>
      <c r="G7" s="48"/>
      <c r="H7" s="48"/>
      <c r="I7" s="48"/>
    </row>
    <row r="8" spans="1:10" x14ac:dyDescent="0.2">
      <c r="A8" s="47"/>
      <c r="B8" s="48"/>
      <c r="C8" s="47"/>
      <c r="D8" s="47"/>
      <c r="E8" s="47"/>
      <c r="F8" s="47"/>
      <c r="G8" s="47"/>
      <c r="H8" s="48"/>
      <c r="I8" s="47"/>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15</vt:i4>
      </vt:variant>
      <vt:variant>
        <vt:lpstr>Phạm vi có Tên</vt:lpstr>
      </vt:variant>
      <vt:variant>
        <vt:i4>7</vt:i4>
      </vt:variant>
    </vt:vector>
  </HeadingPairs>
  <TitlesOfParts>
    <vt:vector size="22" baseType="lpstr">
      <vt:lpstr>Biểu DM giai đoạn 2026-2030</vt:lpstr>
      <vt:lpstr>Năm 2026 chuan</vt:lpstr>
      <vt:lpstr>Năm 2026</vt:lpstr>
      <vt:lpstr>Biểu kèm tờ trình GĐ chuẩn</vt:lpstr>
      <vt:lpstr>Biểu tổng hợp  đối chiếu CTMT</vt:lpstr>
      <vt:lpstr>Biểu tổng hợp </vt:lpstr>
      <vt:lpstr>ctmt đã ks</vt:lpstr>
      <vt:lpstr>Biểu kèm TTr (2)</vt:lpstr>
      <vt:lpstr>Trang_tính1</vt:lpstr>
      <vt:lpstr>Trang_tính3</vt:lpstr>
      <vt:lpstr>yênthịnh cu</vt:lpstr>
      <vt:lpstr>Trang_tính4</vt:lpstr>
      <vt:lpstr>Table 2</vt:lpstr>
      <vt:lpstr>Table 3</vt:lpstr>
      <vt:lpstr>Table 4</vt:lpstr>
      <vt:lpstr>'Biểu DM giai đoạn 2026-2030'!Print_Titles</vt:lpstr>
      <vt:lpstr>'Biểu kèm tờ trình GĐ chuẩn'!Print_Titles</vt:lpstr>
      <vt:lpstr>'Biểu kèm TTr (2)'!Print_Titles</vt:lpstr>
      <vt:lpstr>'Biểu tổng hợp '!Print_Titles</vt:lpstr>
      <vt:lpstr>'Biểu tổng hợp  đối chiếu CTMT'!Print_Titles</vt:lpstr>
      <vt:lpstr>'Năm 2026'!Print_Titles</vt:lpstr>
      <vt:lpstr>'Năm 2026 chuan'!Print_Titles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cp:lastPrinted>2026-08-27T07:39:11Z</cp:lastPrinted>
  <dcterms:created xsi:type="dcterms:W3CDTF">2025-07-14T04:13:41Z</dcterms:created>
  <dcterms:modified xsi:type="dcterms:W3CDTF">2026-09-07T04:21:30Z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2024-09-16T00:00:00Z</vt:filetime>
  </property>
  <property fmtid="{D5CDD505-2E9C-101B-9397-08002B2CF9AE}" pid="3" name="Creator">
    <vt:lpwstr>Aspose.Cells</vt:lpwstr>
  </property>
  <property fmtid="{D5CDD505-2E9C-101B-9397-08002B2CF9AE}" pid="4" name="LastSaved">
    <vt:filetime>2025-07-14T00:00:00Z</vt:filetime>
  </property>
  <property fmtid="{D5CDD505-2E9C-101B-9397-08002B2CF9AE}" pid="5" name="Producer">
    <vt:lpwstr>3-Heights(TM) PDF Security Shell 4.8.25.2 (http://www.pdf-tools.com)</vt:lpwstr>
  </property>
</Properties>
</file>